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ocuments\CEPPRE\Nabídky\2024n\PD byty\Příční 13 - č.23\"/>
    </mc:Choice>
  </mc:AlternateContent>
  <xr:revisionPtr revIDLastSave="0" documentId="13_ncr:1_{9BA49115-968C-420E-9A81-F94FD6A294E1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Stavba" sheetId="1" r:id="rId1"/>
    <sheet name="VzorPolozky" sheetId="10" state="hidden" r:id="rId2"/>
    <sheet name="Pokyny pro vyplnění" sheetId="11" r:id="rId3"/>
    <sheet name="SO 01 1 Pol" sheetId="12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3">'SO 01 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'SO 01 1 Pol'!$A$1:$Y$63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" l="1"/>
  <c r="I16" i="1" s="1"/>
  <c r="G42" i="1"/>
  <c r="F42" i="1"/>
  <c r="G41" i="1"/>
  <c r="F41" i="1"/>
  <c r="G39" i="1"/>
  <c r="F39" i="1"/>
  <c r="G62" i="12"/>
  <c r="G9" i="12"/>
  <c r="G8" i="12" s="1"/>
  <c r="I9" i="12"/>
  <c r="I8" i="12" s="1"/>
  <c r="K9" i="12"/>
  <c r="O9" i="12"/>
  <c r="O8" i="12" s="1"/>
  <c r="Q9" i="12"/>
  <c r="Q8" i="12" s="1"/>
  <c r="V9" i="12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K8" i="12" s="1"/>
  <c r="M15" i="12"/>
  <c r="O15" i="12"/>
  <c r="Q15" i="12"/>
  <c r="V15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V8" i="12" s="1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6" i="12"/>
  <c r="I36" i="12"/>
  <c r="K36" i="12"/>
  <c r="M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AE62" i="12"/>
  <c r="AF62" i="12"/>
  <c r="I20" i="1"/>
  <c r="I19" i="1"/>
  <c r="I18" i="1"/>
  <c r="I17" i="1"/>
  <c r="F43" i="1"/>
  <c r="G23" i="1" s="1"/>
  <c r="G43" i="1"/>
  <c r="G25" i="1" s="1"/>
  <c r="H43" i="1"/>
  <c r="I42" i="1"/>
  <c r="I41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I54" i="1" l="1"/>
  <c r="J53" i="1" s="1"/>
  <c r="J54" i="1" s="1"/>
  <c r="A27" i="1"/>
  <c r="M9" i="12"/>
  <c r="M8" i="12" s="1"/>
  <c r="I21" i="1"/>
  <c r="J42" i="1"/>
  <c r="J41" i="1"/>
  <c r="J39" i="1"/>
  <c r="J43" i="1" s="1"/>
  <c r="G28" i="1" l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Černohorský</author>
  </authors>
  <commentList>
    <comment ref="S6" authorId="0" shapeId="0" xr:uid="{F1BFF2A9-F494-4911-A994-FB046AACB29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9D36E09-C702-43F7-9940-7E1A68514F8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<sst xmlns="http://schemas.openxmlformats.org/spreadsheetml/2006/main" count="557" uniqueCount="218">
  <si>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</si>
  <si>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</si>
  <si>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</si>
  <si>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</si>
  <si>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</si>
  <si>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</si>
  <si>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</si>
  <si>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</si>
  <si>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</si>
  <si>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</si>
  <si>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</si>
  <si>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</si>
  <si>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</si>
  <si>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</si>
  <si>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</si>
  <si>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</si>
  <si>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</si>
  <si>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</si>
  <si>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</si>
  <si>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</si>
  <si>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</si>
  <si>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</si>
  <si>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</si>
  <si>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</si>
  <si>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</si>
  <si>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</si>
  <si>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</si>
  <si>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</si>
  <si>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</si>
  <si>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</si>
  <si>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</si>
  <si>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</si>
  <si>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</si>
  <si>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</si>
  <si>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</si>
  <si>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</si>
  <si>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</si>
  <si>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</si>
  <si>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</si>
  <si>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</si>
  <si>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</si>
  <si>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</si>
  <si>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</si>
  <si>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</si>
  <si>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List2</t>
  </si>
  <si>
    <t>SO 01</t>
  </si>
  <si>
    <t>Objekt</t>
  </si>
  <si>
    <t>Objekt:</t>
  </si>
  <si>
    <t>Rozpočet:</t>
  </si>
  <si>
    <t>2024-0001</t>
  </si>
  <si>
    <t>Byt - Příční 23</t>
  </si>
  <si>
    <t>BMS SERVIS, s.r.o.</t>
  </si>
  <si>
    <t>Vídeňská 186/118</t>
  </si>
  <si>
    <t>Brno-Přízřenice</t>
  </si>
  <si>
    <t>61900</t>
  </si>
  <si>
    <t>27723364</t>
  </si>
  <si>
    <t>CZ27723364</t>
  </si>
  <si>
    <t>Stavba</t>
  </si>
  <si>
    <t>Stavební objekt</t>
  </si>
  <si>
    <t>Celkem za stavbu</t>
  </si>
  <si>
    <t>CZK</t>
  </si>
  <si>
    <t>#POPS</t>
  </si>
  <si>
    <t>Popis stavby: 2024-0001 - Byt - Příční 23</t>
  </si>
  <si>
    <t>#POPO</t>
  </si>
  <si>
    <t>Popis objektu: SO 01 - Objekt</t>
  </si>
  <si>
    <t>#POPR</t>
  </si>
  <si>
    <t>Popis rozpočtu: 1 - List2</t>
  </si>
  <si>
    <t>Rekapitulace dílů</t>
  </si>
  <si>
    <t>Typ dílu</t>
  </si>
  <si>
    <t>0</t>
  </si>
  <si>
    <t>Nepřiřazený díl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</si>
  <si>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</si>
  <si>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</si>
  <si>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</si>
  <si>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</si>
  <si>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</si>
  <si>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</si>
  <si>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</si>
  <si>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</si>
  <si>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</si>
  <si>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</si>
  <si>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</si>
  <si>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</si>
  <si>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</si>
  <si>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</si>
  <si>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</si>
  <si>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</si>
  <si>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</si>
  <si>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</si>
  <si>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</si>
  <si>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</si>
  <si>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</si>
  <si>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</si>
  <si>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</si>
  <si>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</si>
  <si>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</si>
  <si>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</si>
  <si>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</si>
  <si>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</si>
  <si>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</si>
  <si>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</si>
  <si>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</si>
  <si>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Pol__0001</t>
  </si>
  <si>
    <t>Kabel CYKY-J 3x1,5</t>
  </si>
  <si>
    <t>m</t>
  </si>
  <si>
    <t>Vlastní</t>
  </si>
  <si>
    <t>Indiv</t>
  </si>
  <si>
    <t>Práce</t>
  </si>
  <si>
    <t>Běžná</t>
  </si>
  <si>
    <t>POL1_1</t>
  </si>
  <si>
    <t>Pol__0002</t>
  </si>
  <si>
    <t>Kabel CYKY-O 3x1,5</t>
  </si>
  <si>
    <t>Pol__0003</t>
  </si>
  <si>
    <t>Kabel CYKY-J 3x2,5</t>
  </si>
  <si>
    <t>Pol__0004</t>
  </si>
  <si>
    <t>Kabel CYKY-J 5x2,5</t>
  </si>
  <si>
    <t>Pol__0005</t>
  </si>
  <si>
    <t>Kabel CYKY-J 5x6</t>
  </si>
  <si>
    <t>Pol__0006</t>
  </si>
  <si>
    <t>Kabel CYSY 5x2,5</t>
  </si>
  <si>
    <t>Pol__0007</t>
  </si>
  <si>
    <t>Vodič CY 4</t>
  </si>
  <si>
    <t>Pol__0008</t>
  </si>
  <si>
    <t>Vodič CY 6</t>
  </si>
  <si>
    <t>Pol__0009</t>
  </si>
  <si>
    <t>Vodič UTP</t>
  </si>
  <si>
    <t>Pol__0010</t>
  </si>
  <si>
    <t>Vodič koax</t>
  </si>
  <si>
    <t>Pol__0011</t>
  </si>
  <si>
    <t>Krabice KP68</t>
  </si>
  <si>
    <t>ks</t>
  </si>
  <si>
    <t>Pol__0012</t>
  </si>
  <si>
    <t>Krabice hluboká KPR68</t>
  </si>
  <si>
    <t>Pol__0013</t>
  </si>
  <si>
    <t>Krabice odbočná KO97</t>
  </si>
  <si>
    <t>Pol__0014</t>
  </si>
  <si>
    <t>Trubka ohebná 2323</t>
  </si>
  <si>
    <t>Pol__0015</t>
  </si>
  <si>
    <t>Rozvaděč 36M n.o.</t>
  </si>
  <si>
    <t>Pol__0016</t>
  </si>
  <si>
    <t>Jistič 10B1</t>
  </si>
  <si>
    <t>Pol__0017</t>
  </si>
  <si>
    <t>Jistič 16B1</t>
  </si>
  <si>
    <t>Pol__0018</t>
  </si>
  <si>
    <t>Jistič 16B3</t>
  </si>
  <si>
    <t>Pol__0019</t>
  </si>
  <si>
    <t>Spínač instalační 3F</t>
  </si>
  <si>
    <t>Pol__0020</t>
  </si>
  <si>
    <t>Chránič 40/4/003</t>
  </si>
  <si>
    <t>Pol__0021</t>
  </si>
  <si>
    <t>Jističochránič 10B1+N/0,03</t>
  </si>
  <si>
    <t>Pol__0022</t>
  </si>
  <si>
    <t>Drobný materiál rozvodnice</t>
  </si>
  <si>
    <t>kpl</t>
  </si>
  <si>
    <t>Pol__0023</t>
  </si>
  <si>
    <t>Zásuvka 230V</t>
  </si>
  <si>
    <t>Pol__0024</t>
  </si>
  <si>
    <t>Zásuvka 2xDATA</t>
  </si>
  <si>
    <t>Pol__0025</t>
  </si>
  <si>
    <t>Zásuvka TV průběžná</t>
  </si>
  <si>
    <t>Pol__0026</t>
  </si>
  <si>
    <t>Zásuvka TV koncová</t>
  </si>
  <si>
    <t>Pol__0027</t>
  </si>
  <si>
    <t>Vyp.řazení 1</t>
  </si>
  <si>
    <t>Pol__0028</t>
  </si>
  <si>
    <t>Vyp.řazení 5</t>
  </si>
  <si>
    <t>Pol__0029</t>
  </si>
  <si>
    <t>Vyp.řazení 6</t>
  </si>
  <si>
    <t>Pol__0030</t>
  </si>
  <si>
    <t>Vyp.řazení 7</t>
  </si>
  <si>
    <t>Pol__0031</t>
  </si>
  <si>
    <t>Vyp.řazení 1/0</t>
  </si>
  <si>
    <t>Pol__0032</t>
  </si>
  <si>
    <t>Přípoka sporáková</t>
  </si>
  <si>
    <t>Pol__0033</t>
  </si>
  <si>
    <t>Svítidlo LED stropní 12W IP44</t>
  </si>
  <si>
    <t>Pol__0034</t>
  </si>
  <si>
    <t>Svítidlo LED stropní 18W IP44</t>
  </si>
  <si>
    <t>Pol__0035</t>
  </si>
  <si>
    <t>Svítidlo LED stropní 18W IP20</t>
  </si>
  <si>
    <t>Pol__0036</t>
  </si>
  <si>
    <t>Svítidlo LED stropní 24W IP20</t>
  </si>
  <si>
    <t>Pol__0037</t>
  </si>
  <si>
    <t>Svítidlo LED nad zrcadlo IP44</t>
  </si>
  <si>
    <t>Pol__0038</t>
  </si>
  <si>
    <t>Svítidlo LED pod linku (cca 1200mm)</t>
  </si>
  <si>
    <t>Pol__0039</t>
  </si>
  <si>
    <t>Telefon dle systému DT</t>
  </si>
  <si>
    <t>Pol__0040</t>
  </si>
  <si>
    <t>Konektor RJ45 5e</t>
  </si>
  <si>
    <t>Pol__0041</t>
  </si>
  <si>
    <t>Ventilátor s doběhem</t>
  </si>
  <si>
    <t>Pol__0042</t>
  </si>
  <si>
    <t>Detektor kouře autonomní</t>
  </si>
  <si>
    <t>Pol__0043</t>
  </si>
  <si>
    <t>Svorka zemnící včetně pásku</t>
  </si>
  <si>
    <t>Pol__0044</t>
  </si>
  <si>
    <t>Sádra stavební šedá</t>
  </si>
  <si>
    <t>kg</t>
  </si>
  <si>
    <t>Pol__0045</t>
  </si>
  <si>
    <t>Drážka v cihelném zdivu</t>
  </si>
  <si>
    <t>Pol__0046</t>
  </si>
  <si>
    <t>Vysekání kapsy v cihelném zdivu</t>
  </si>
  <si>
    <t>Pol__0047</t>
  </si>
  <si>
    <t>Podružný materiál</t>
  </si>
  <si>
    <t>Pol__0048</t>
  </si>
  <si>
    <t>Revize elektroinstalace</t>
  </si>
  <si>
    <t>Pol__0049</t>
  </si>
  <si>
    <t>Doprava</t>
  </si>
  <si>
    <t>Pol__0050</t>
  </si>
  <si>
    <t>Úprava elektroměrového rozvaděče</t>
  </si>
  <si>
    <t>Pol__0051</t>
  </si>
  <si>
    <t>Koordinace prací s ostatními profesemi</t>
  </si>
  <si>
    <t>Pol__0052</t>
  </si>
  <si>
    <t>Demontáž staré elektroinstalace</t>
  </si>
  <si>
    <t>SUM</t>
  </si>
  <si>
    <t>END</t>
  </si>
  <si>
    <t>Příční 13, byt č.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</si>
</sst>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3" fillId="2" borderId="0" xfId="0" applyFont="1" applyFill="1" applyAlignment="1">
      <alignment horizontal="left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0.168.14.2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" zoomScaleNormal="100" zoomScaleSheetLayoutView="75" workbookViewId="0">
      <selection activeCell="E3" sqref="E3:J3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1" customWidth="1"/>
    <col min="4" max="4" width="13" style="51" customWidth="1"/>
    <col min="5" max="5" width="9.6640625" style="51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223" t="s">
        <v>41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5">
      <c r="A2" s="2"/>
      <c r="B2" s="77" t="s">
        <v>22</v>
      </c>
      <c r="C2" s="78"/>
      <c r="D2" s="79" t="s">
        <v>49</v>
      </c>
      <c r="E2" s="229" t="s">
        <v>217</v>
      </c>
      <c r="F2" s="230"/>
      <c r="G2" s="230"/>
      <c r="H2" s="230"/>
      <c r="I2" s="230"/>
      <c r="J2" s="231"/>
      <c r="O2" s="1"/>
    </row>
    <row r="3" spans="1:15" ht="27" customHeight="1" x14ac:dyDescent="0.25">
      <c r="A3" s="2"/>
      <c r="B3" s="80" t="s">
        <v>47</v>
      </c>
      <c r="C3" s="78"/>
      <c r="D3" s="81" t="s">
        <v>45</v>
      </c>
      <c r="E3" s="232" t="s">
        <v>46</v>
      </c>
      <c r="F3" s="233"/>
      <c r="G3" s="233"/>
      <c r="H3" s="233"/>
      <c r="I3" s="233"/>
      <c r="J3" s="234"/>
    </row>
    <row r="4" spans="1:15" ht="23.25" customHeight="1" x14ac:dyDescent="0.25">
      <c r="A4" s="74">
        <v>31742</v>
      </c>
      <c r="B4" s="82" t="s">
        <v>48</v>
      </c>
      <c r="C4" s="83"/>
      <c r="D4" s="84" t="s">
        <v>43</v>
      </c>
      <c r="E4" s="212" t="s">
        <v>44</v>
      </c>
      <c r="F4" s="213"/>
      <c r="G4" s="213"/>
      <c r="H4" s="213"/>
      <c r="I4" s="213"/>
      <c r="J4" s="214"/>
    </row>
    <row r="5" spans="1:15" ht="24" customHeight="1" x14ac:dyDescent="0.25">
      <c r="A5" s="2"/>
      <c r="B5" s="31" t="s">
        <v>42</v>
      </c>
      <c r="D5" s="217"/>
      <c r="E5" s="218"/>
      <c r="F5" s="218"/>
      <c r="G5" s="218"/>
      <c r="H5" s="18" t="s">
        <v>40</v>
      </c>
      <c r="I5" s="22"/>
      <c r="J5" s="8"/>
    </row>
    <row r="6" spans="1:15" ht="15.75" customHeight="1" x14ac:dyDescent="0.25">
      <c r="A6" s="2"/>
      <c r="B6" s="28"/>
      <c r="C6" s="54"/>
      <c r="D6" s="219"/>
      <c r="E6" s="220"/>
      <c r="F6" s="220"/>
      <c r="G6" s="220"/>
      <c r="H6" s="18" t="s">
        <v>34</v>
      </c>
      <c r="I6" s="22"/>
      <c r="J6" s="8"/>
    </row>
    <row r="7" spans="1:15" ht="15.75" customHeight="1" x14ac:dyDescent="0.25">
      <c r="A7" s="2"/>
      <c r="B7" s="29"/>
      <c r="C7" s="55"/>
      <c r="D7" s="52"/>
      <c r="E7" s="221"/>
      <c r="F7" s="222"/>
      <c r="G7" s="222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76" t="s">
        <v>51</v>
      </c>
      <c r="H8" s="18" t="s">
        <v>40</v>
      </c>
      <c r="I8" s="86" t="s">
        <v>55</v>
      </c>
      <c r="J8" s="8"/>
    </row>
    <row r="9" spans="1:15" ht="15.75" hidden="1" customHeight="1" x14ac:dyDescent="0.25">
      <c r="A9" s="2"/>
      <c r="B9" s="2"/>
      <c r="D9" s="76" t="s">
        <v>52</v>
      </c>
      <c r="H9" s="18" t="s">
        <v>34</v>
      </c>
      <c r="I9" s="86" t="s">
        <v>56</v>
      </c>
      <c r="J9" s="8"/>
    </row>
    <row r="10" spans="1:15" ht="15.75" hidden="1" customHeight="1" x14ac:dyDescent="0.25">
      <c r="A10" s="2"/>
      <c r="B10" s="35"/>
      <c r="C10" s="55"/>
      <c r="D10" s="75" t="s">
        <v>54</v>
      </c>
      <c r="E10" s="85" t="s">
        <v>53</v>
      </c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36"/>
      <c r="E11" s="236"/>
      <c r="F11" s="236"/>
      <c r="G11" s="236"/>
      <c r="H11" s="18" t="s">
        <v>40</v>
      </c>
      <c r="I11" s="87"/>
      <c r="J11" s="8"/>
    </row>
    <row r="12" spans="1:15" ht="15.75" customHeight="1" x14ac:dyDescent="0.25">
      <c r="A12" s="2"/>
      <c r="B12" s="28"/>
      <c r="C12" s="54"/>
      <c r="D12" s="211"/>
      <c r="E12" s="211"/>
      <c r="F12" s="211"/>
      <c r="G12" s="211"/>
      <c r="H12" s="18" t="s">
        <v>34</v>
      </c>
      <c r="I12" s="87"/>
      <c r="J12" s="8"/>
    </row>
    <row r="13" spans="1:15" ht="15.75" customHeight="1" x14ac:dyDescent="0.25">
      <c r="A13" s="2"/>
      <c r="B13" s="29"/>
      <c r="C13" s="55"/>
      <c r="D13" s="88"/>
      <c r="E13" s="215"/>
      <c r="F13" s="216"/>
      <c r="G13" s="216"/>
      <c r="H13" s="19"/>
      <c r="I13" s="23"/>
      <c r="J13" s="34"/>
    </row>
    <row r="14" spans="1:15" ht="24" customHeight="1" x14ac:dyDescent="0.25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59"/>
      <c r="D15" s="53"/>
      <c r="E15" s="235"/>
      <c r="F15" s="235"/>
      <c r="G15" s="237"/>
      <c r="H15" s="237"/>
      <c r="I15" s="237" t="s">
        <v>29</v>
      </c>
      <c r="J15" s="238"/>
    </row>
    <row r="16" spans="1:15" ht="23.25" customHeight="1" x14ac:dyDescent="0.25">
      <c r="A16" s="145" t="s">
        <v>24</v>
      </c>
      <c r="B16" s="38" t="s">
        <v>24</v>
      </c>
      <c r="C16" s="60"/>
      <c r="D16" s="61"/>
      <c r="E16" s="200"/>
      <c r="F16" s="201"/>
      <c r="G16" s="200"/>
      <c r="H16" s="201"/>
      <c r="I16" s="200">
        <f>SUMIF(F53:F53,A16,I53:I53)+SUMIF(F53:F53,"PSU",I53:I53)</f>
        <v>0</v>
      </c>
      <c r="J16" s="202"/>
    </row>
    <row r="17" spans="1:10" ht="23.25" customHeight="1" x14ac:dyDescent="0.25">
      <c r="A17" s="145" t="s">
        <v>25</v>
      </c>
      <c r="B17" s="38" t="s">
        <v>25</v>
      </c>
      <c r="C17" s="60"/>
      <c r="D17" s="61"/>
      <c r="E17" s="200"/>
      <c r="F17" s="201"/>
      <c r="G17" s="200"/>
      <c r="H17" s="201"/>
      <c r="I17" s="200">
        <f>SUMIF(F53:F53,A17,I53:I53)</f>
        <v>0</v>
      </c>
      <c r="J17" s="202"/>
    </row>
    <row r="18" spans="1:10" ht="23.25" customHeight="1" x14ac:dyDescent="0.25">
      <c r="A18" s="145" t="s">
        <v>26</v>
      </c>
      <c r="B18" s="38" t="s">
        <v>26</v>
      </c>
      <c r="C18" s="60"/>
      <c r="D18" s="61"/>
      <c r="E18" s="200"/>
      <c r="F18" s="201"/>
      <c r="G18" s="200"/>
      <c r="H18" s="201"/>
      <c r="I18" s="200">
        <f>SUMIF(F53:F53,A18,I53:I53)</f>
        <v>0</v>
      </c>
      <c r="J18" s="202"/>
    </row>
    <row r="19" spans="1:10" ht="23.25" customHeight="1" x14ac:dyDescent="0.25">
      <c r="A19" s="145" t="s">
        <v>71</v>
      </c>
      <c r="B19" s="38" t="s">
        <v>27</v>
      </c>
      <c r="C19" s="60"/>
      <c r="D19" s="61"/>
      <c r="E19" s="200"/>
      <c r="F19" s="201"/>
      <c r="G19" s="200"/>
      <c r="H19" s="201"/>
      <c r="I19" s="200">
        <f>SUMIF(F53:F53,A19,I53:I53)</f>
        <v>0</v>
      </c>
      <c r="J19" s="202"/>
    </row>
    <row r="20" spans="1:10" ht="23.25" customHeight="1" x14ac:dyDescent="0.25">
      <c r="A20" s="145" t="s">
        <v>72</v>
      </c>
      <c r="B20" s="38" t="s">
        <v>28</v>
      </c>
      <c r="C20" s="60"/>
      <c r="D20" s="61"/>
      <c r="E20" s="200"/>
      <c r="F20" s="201"/>
      <c r="G20" s="200"/>
      <c r="H20" s="201"/>
      <c r="I20" s="200">
        <f>SUMIF(F53:F53,A20,I53:I53)</f>
        <v>0</v>
      </c>
      <c r="J20" s="202"/>
    </row>
    <row r="21" spans="1:10" ht="23.25" customHeight="1" x14ac:dyDescent="0.25">
      <c r="A21" s="2"/>
      <c r="B21" s="48" t="s">
        <v>29</v>
      </c>
      <c r="C21" s="62"/>
      <c r="D21" s="63"/>
      <c r="E21" s="203"/>
      <c r="F21" s="239"/>
      <c r="G21" s="203"/>
      <c r="H21" s="239"/>
      <c r="I21" s="203">
        <f>SUM(I16:J20)</f>
        <v>0</v>
      </c>
      <c r="J21" s="204"/>
    </row>
    <row r="22" spans="1:10" ht="33" customHeight="1" x14ac:dyDescent="0.25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0"/>
      <c r="D23" s="61"/>
      <c r="E23" s="65">
        <v>12</v>
      </c>
      <c r="F23" s="39" t="s">
        <v>0</v>
      </c>
      <c r="G23" s="198">
        <f>ZakladDPHSniVypocet</f>
        <v>0</v>
      </c>
      <c r="H23" s="199"/>
      <c r="I23" s="199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0"/>
      <c r="D24" s="61"/>
      <c r="E24" s="65">
        <f>SazbaDPH1</f>
        <v>12</v>
      </c>
      <c r="F24" s="39" t="s">
        <v>0</v>
      </c>
      <c r="G24" s="196">
        <f>I23*E23/100</f>
        <v>0</v>
      </c>
      <c r="H24" s="197"/>
      <c r="I24" s="197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0"/>
      <c r="D25" s="61"/>
      <c r="E25" s="65">
        <v>21</v>
      </c>
      <c r="F25" s="39" t="s">
        <v>0</v>
      </c>
      <c r="G25" s="198">
        <f>ZakladDPHZaklVypocet</f>
        <v>0</v>
      </c>
      <c r="H25" s="199"/>
      <c r="I25" s="199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226">
        <f>I25*E25/100</f>
        <v>0</v>
      </c>
      <c r="H26" s="227"/>
      <c r="I26" s="227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68"/>
      <c r="D27" s="69"/>
      <c r="E27" s="68"/>
      <c r="F27" s="16"/>
      <c r="G27" s="228">
        <f>CenaCelkemBezDPH-(ZakladDPHSni+ZakladDPHZakl)</f>
        <v>0</v>
      </c>
      <c r="H27" s="228"/>
      <c r="I27" s="228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18" t="s">
        <v>23</v>
      </c>
      <c r="C28" s="119"/>
      <c r="D28" s="119"/>
      <c r="E28" s="120"/>
      <c r="F28" s="121"/>
      <c r="G28" s="206">
        <f>ROUNDUP(A27, 0)</f>
        <v>0</v>
      </c>
      <c r="H28" s="206"/>
      <c r="I28" s="206"/>
      <c r="J28" s="122" t="str">
        <f t="shared" si="0"/>
        <v>CZK</v>
      </c>
    </row>
    <row r="29" spans="1:10" ht="27.75" hidden="1" customHeight="1" thickBot="1" x14ac:dyDescent="0.3">
      <c r="A29" s="2"/>
      <c r="B29" s="118" t="s">
        <v>35</v>
      </c>
      <c r="C29" s="123"/>
      <c r="D29" s="123"/>
      <c r="E29" s="123"/>
      <c r="F29" s="124"/>
      <c r="G29" s="205">
        <f>ZakladDPHSni+DPHSni+ZakladDPHZakl+DPHZakl+Zaokrouhleni</f>
        <v>0</v>
      </c>
      <c r="H29" s="205"/>
      <c r="I29" s="205"/>
      <c r="J29" s="125" t="s">
        <v>60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2"/>
      <c r="D34" s="207"/>
      <c r="E34" s="208"/>
      <c r="G34" s="209"/>
      <c r="H34" s="210"/>
      <c r="I34" s="210"/>
      <c r="J34" s="25"/>
    </row>
    <row r="35" spans="1:10" ht="12.75" customHeight="1" x14ac:dyDescent="0.25">
      <c r="A35" s="2"/>
      <c r="B35" s="2"/>
      <c r="D35" s="195" t="s">
        <v>2</v>
      </c>
      <c r="E35" s="195"/>
      <c r="H35" s="10" t="s">
        <v>3</v>
      </c>
      <c r="J35" s="9"/>
    </row>
    <row r="36" spans="1:10" ht="13.5" customHeight="1" thickBot="1" x14ac:dyDescent="0.3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5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5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9" t="s">
        <v>1</v>
      </c>
      <c r="J38" s="100" t="s">
        <v>0</v>
      </c>
    </row>
    <row r="39" spans="1:10" ht="25.5" hidden="1" customHeight="1" x14ac:dyDescent="0.25">
      <c r="A39" s="90">
        <v>1</v>
      </c>
      <c r="B39" s="101" t="s">
        <v>57</v>
      </c>
      <c r="C39" s="191"/>
      <c r="D39" s="191"/>
      <c r="E39" s="191"/>
      <c r="F39" s="102">
        <f>'SO 01 1 Pol'!AE62</f>
        <v>0</v>
      </c>
      <c r="G39" s="103">
        <f>'SO 01 1 Pol'!AF62</f>
        <v>0</v>
      </c>
      <c r="H39" s="104"/>
      <c r="I39" s="105">
        <f>F39+G39+H39</f>
        <v>0</v>
      </c>
      <c r="J39" s="106" t="str">
        <f>IF(_xlfn.SINGLE(CenaCelkemVypocet)=0,"",I39/_xlfn.SINGLE(CenaCelkemVypocet)*100)</f>
        <v/>
      </c>
    </row>
    <row r="40" spans="1:10" ht="25.5" hidden="1" customHeight="1" x14ac:dyDescent="0.25">
      <c r="A40" s="90">
        <v>2</v>
      </c>
      <c r="B40" s="107"/>
      <c r="C40" s="192" t="s">
        <v>58</v>
      </c>
      <c r="D40" s="192"/>
      <c r="E40" s="192"/>
      <c r="F40" s="108"/>
      <c r="G40" s="109"/>
      <c r="H40" s="109"/>
      <c r="I40" s="110"/>
      <c r="J40" s="111"/>
    </row>
    <row r="41" spans="1:10" ht="25.5" hidden="1" customHeight="1" x14ac:dyDescent="0.25">
      <c r="A41" s="90">
        <v>2</v>
      </c>
      <c r="B41" s="107" t="s">
        <v>45</v>
      </c>
      <c r="C41" s="192" t="s">
        <v>46</v>
      </c>
      <c r="D41" s="192"/>
      <c r="E41" s="192"/>
      <c r="F41" s="108">
        <f>'SO 01 1 Pol'!AE62</f>
        <v>0</v>
      </c>
      <c r="G41" s="109">
        <f>'SO 01 1 Pol'!AF62</f>
        <v>0</v>
      </c>
      <c r="H41" s="109"/>
      <c r="I41" s="110">
        <f>F41+G41+H41</f>
        <v>0</v>
      </c>
      <c r="J41" s="111" t="str">
        <f>IF(_xlfn.SINGLE(CenaCelkemVypocet)=0,"",I41/_xlfn.SINGLE(CenaCelkemVypocet)*100)</f>
        <v/>
      </c>
    </row>
    <row r="42" spans="1:10" ht="25.5" hidden="1" customHeight="1" x14ac:dyDescent="0.25">
      <c r="A42" s="90">
        <v>3</v>
      </c>
      <c r="B42" s="112" t="s">
        <v>43</v>
      </c>
      <c r="C42" s="191" t="s">
        <v>44</v>
      </c>
      <c r="D42" s="191"/>
      <c r="E42" s="191"/>
      <c r="F42" s="113">
        <f>'SO 01 1 Pol'!AE62</f>
        <v>0</v>
      </c>
      <c r="G42" s="104">
        <f>'SO 01 1 Pol'!AF62</f>
        <v>0</v>
      </c>
      <c r="H42" s="104"/>
      <c r="I42" s="105">
        <f>F42+G42+H42</f>
        <v>0</v>
      </c>
      <c r="J42" s="106" t="str">
        <f>IF(_xlfn.SINGLE(CenaCelkemVypocet)=0,"",I42/_xlfn.SINGLE(CenaCelkemVypocet)*100)</f>
        <v/>
      </c>
    </row>
    <row r="43" spans="1:10" ht="25.5" hidden="1" customHeight="1" x14ac:dyDescent="0.25">
      <c r="A43" s="90"/>
      <c r="B43" s="193" t="s">
        <v>59</v>
      </c>
      <c r="C43" s="194"/>
      <c r="D43" s="194"/>
      <c r="E43" s="194"/>
      <c r="F43" s="114">
        <f>SUMIF(A39:A42,"=1",F39:F42)</f>
        <v>0</v>
      </c>
      <c r="G43" s="115">
        <f>SUMIF(A39:A42,"=1",G39:G42)</f>
        <v>0</v>
      </c>
      <c r="H43" s="115">
        <f>SUMIF(A39:A42,"=1",H39:H42)</f>
        <v>0</v>
      </c>
      <c r="I43" s="116">
        <f>SUMIF(A39:A42,"=1",I39:I42)</f>
        <v>0</v>
      </c>
      <c r="J43" s="117">
        <f>SUMIF(A39:A42,"=1",J39:J42)</f>
        <v>0</v>
      </c>
    </row>
    <row r="45" spans="1:10" x14ac:dyDescent="0.25">
      <c r="A45" t="s">
        <v>61</v>
      </c>
      <c r="B45" t="s">
        <v>62</v>
      </c>
    </row>
    <row r="46" spans="1:10" x14ac:dyDescent="0.25">
      <c r="A46" t="s">
        <v>63</v>
      </c>
      <c r="B46" t="s">
        <v>64</v>
      </c>
    </row>
    <row r="47" spans="1:10" x14ac:dyDescent="0.25">
      <c r="A47" t="s">
        <v>65</v>
      </c>
      <c r="B47" t="s">
        <v>66</v>
      </c>
    </row>
    <row r="50" spans="1:10" ht="15.6" x14ac:dyDescent="0.3">
      <c r="B50" s="126" t="s">
        <v>67</v>
      </c>
    </row>
    <row r="52" spans="1:10" ht="25.5" customHeight="1" x14ac:dyDescent="0.25">
      <c r="A52" s="128"/>
      <c r="B52" s="131" t="s">
        <v>17</v>
      </c>
      <c r="C52" s="131" t="s">
        <v>5</v>
      </c>
      <c r="D52" s="132"/>
      <c r="E52" s="132"/>
      <c r="F52" s="133" t="s">
        <v>68</v>
      </c>
      <c r="G52" s="133"/>
      <c r="H52" s="133"/>
      <c r="I52" s="133" t="s">
        <v>29</v>
      </c>
      <c r="J52" s="133" t="s">
        <v>0</v>
      </c>
    </row>
    <row r="53" spans="1:10" ht="36.75" customHeight="1" x14ac:dyDescent="0.25">
      <c r="A53" s="129"/>
      <c r="B53" s="134" t="s">
        <v>69</v>
      </c>
      <c r="C53" s="189" t="s">
        <v>70</v>
      </c>
      <c r="D53" s="190"/>
      <c r="E53" s="190"/>
      <c r="F53" s="141" t="s">
        <v>24</v>
      </c>
      <c r="G53" s="142"/>
      <c r="H53" s="142"/>
      <c r="I53" s="142">
        <f>'SO 01 1 Pol'!G8</f>
        <v>0</v>
      </c>
      <c r="J53" s="138" t="str">
        <f>IF(I54=0,"",I53/I54*100)</f>
        <v/>
      </c>
    </row>
    <row r="54" spans="1:10" ht="25.5" customHeight="1" x14ac:dyDescent="0.25">
      <c r="A54" s="130"/>
      <c r="B54" s="135" t="s">
        <v>1</v>
      </c>
      <c r="C54" s="136"/>
      <c r="D54" s="137"/>
      <c r="E54" s="137"/>
      <c r="F54" s="143"/>
      <c r="G54" s="144"/>
      <c r="H54" s="144"/>
      <c r="I54" s="144">
        <f>I53</f>
        <v>0</v>
      </c>
      <c r="J54" s="139" t="str">
        <f>J53</f>
        <v/>
      </c>
    </row>
    <row r="55" spans="1:10" x14ac:dyDescent="0.25">
      <c r="F55" s="89"/>
      <c r="G55" s="89"/>
      <c r="H55" s="89"/>
      <c r="I55" s="89"/>
      <c r="J55" s="140"/>
    </row>
    <row r="56" spans="1:10" x14ac:dyDescent="0.25">
      <c r="F56" s="89"/>
      <c r="G56" s="89"/>
      <c r="H56" s="89"/>
      <c r="I56" s="89"/>
      <c r="J56" s="140"/>
    </row>
    <row r="57" spans="1:10" x14ac:dyDescent="0.25">
      <c r="F57" s="89"/>
      <c r="G57" s="89"/>
      <c r="H57" s="89"/>
      <c r="I57" s="89"/>
      <c r="J57" s="140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3:E53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0" t="s">
        <v>6</v>
      </c>
      <c r="B1" s="240"/>
      <c r="C1" s="241"/>
      <c r="D1" s="240"/>
      <c r="E1" s="240"/>
      <c r="F1" s="240"/>
      <c r="G1" s="240"/>
    </row>
    <row r="2" spans="1:7" ht="24.9" customHeight="1" x14ac:dyDescent="0.25">
      <c r="A2" s="50" t="s">
        <v>7</v>
      </c>
      <c r="B2" s="49"/>
      <c r="C2" s="242"/>
      <c r="D2" s="242"/>
      <c r="E2" s="242"/>
      <c r="F2" s="242"/>
      <c r="G2" s="243"/>
    </row>
    <row r="3" spans="1:7" ht="24.9" customHeight="1" x14ac:dyDescent="0.25">
      <c r="A3" s="50" t="s">
        <v>8</v>
      </c>
      <c r="B3" s="49"/>
      <c r="C3" s="242"/>
      <c r="D3" s="242"/>
      <c r="E3" s="242"/>
      <c r="F3" s="242"/>
      <c r="G3" s="243"/>
    </row>
    <row r="4" spans="1:7" ht="24.9" customHeight="1" x14ac:dyDescent="0.25">
      <c r="A4" s="50" t="s">
        <v>9</v>
      </c>
      <c r="B4" s="49"/>
      <c r="C4" s="242"/>
      <c r="D4" s="242"/>
      <c r="E4" s="242"/>
      <c r="F4" s="242"/>
      <c r="G4" s="243"/>
    </row>
    <row r="5" spans="1:7" x14ac:dyDescent="0.25">
      <c r="B5" s="4"/>
      <c r="C5" s="5"/>
      <c r="D5" s="6"/>
    </row>
  </sheetData>
  <sheetProtection algorithmName="SHA-512" hashValue="hQ6q96LNdOMjKKNR75umIEs1Ch+cNkxyro/D5hpRmBvEvrY13o/YReRvbq0stsiSwOlX9xxg/BozwC2iiWjBPA==" saltValue="EHQB0L5bMlh43aVNg1rFw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244" t="s">
        <v>39</v>
      </c>
      <c r="B2" s="244"/>
      <c r="C2" s="244"/>
      <c r="D2" s="244"/>
      <c r="E2" s="244"/>
      <c r="F2" s="244"/>
      <c r="G2" s="244"/>
    </row>
  </sheetData>
  <sheetProtection algorithmName="SHA-512" hashValue="sHH0hZ9Alget6WloTZbd1IdRhpAOdj8zMNbKmr6m06Gvwg+GHUPLewF2sIlDCOnIEsG2Vshc/braYT8TA267FQ==" saltValue="7oZGHTe99eiNFNws9NYG2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69E77-0F60-4F83-BCC2-E6CA61FA957B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5546875" style="127" customWidth="1"/>
    <col min="3" max="3" width="63.33203125" style="127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5" t="s">
        <v>73</v>
      </c>
      <c r="B1" s="245"/>
      <c r="C1" s="245"/>
      <c r="D1" s="245"/>
      <c r="E1" s="245"/>
      <c r="F1" s="245"/>
      <c r="G1" s="245"/>
      <c r="AG1" t="s">
        <v>74</v>
      </c>
    </row>
    <row r="2" spans="1:60" ht="24.9" customHeight="1" x14ac:dyDescent="0.25">
      <c r="A2" s="50" t="s">
        <v>7</v>
      </c>
      <c r="B2" s="49" t="s">
        <v>49</v>
      </c>
      <c r="C2" s="246" t="s">
        <v>50</v>
      </c>
      <c r="D2" s="247"/>
      <c r="E2" s="247"/>
      <c r="F2" s="247"/>
      <c r="G2" s="248"/>
      <c r="AG2" t="s">
        <v>75</v>
      </c>
    </row>
    <row r="3" spans="1:60" ht="24.9" customHeight="1" x14ac:dyDescent="0.25">
      <c r="A3" s="50" t="s">
        <v>8</v>
      </c>
      <c r="B3" s="49" t="s">
        <v>45</v>
      </c>
      <c r="C3" s="246" t="s">
        <v>46</v>
      </c>
      <c r="D3" s="247"/>
      <c r="E3" s="247"/>
      <c r="F3" s="247"/>
      <c r="G3" s="248"/>
      <c r="AC3" s="127" t="s">
        <v>75</v>
      </c>
      <c r="AG3" t="s">
        <v>76</v>
      </c>
    </row>
    <row r="4" spans="1:60" ht="24.9" customHeight="1" x14ac:dyDescent="0.25">
      <c r="A4" s="146" t="s">
        <v>9</v>
      </c>
      <c r="B4" s="147" t="s">
        <v>43</v>
      </c>
      <c r="C4" s="249" t="s">
        <v>44</v>
      </c>
      <c r="D4" s="250"/>
      <c r="E4" s="250"/>
      <c r="F4" s="250"/>
      <c r="G4" s="251"/>
      <c r="AG4" t="s">
        <v>77</v>
      </c>
    </row>
    <row r="5" spans="1:60" x14ac:dyDescent="0.25">
      <c r="D5" s="10"/>
    </row>
    <row r="6" spans="1:60" ht="39.6" x14ac:dyDescent="0.25">
      <c r="A6" s="149" t="s">
        <v>78</v>
      </c>
      <c r="B6" s="151" t="s">
        <v>79</v>
      </c>
      <c r="C6" s="151" t="s">
        <v>80</v>
      </c>
      <c r="D6" s="150" t="s">
        <v>81</v>
      </c>
      <c r="E6" s="149" t="s">
        <v>82</v>
      </c>
      <c r="F6" s="148" t="s">
        <v>83</v>
      </c>
      <c r="G6" s="149" t="s">
        <v>29</v>
      </c>
      <c r="H6" s="152" t="s">
        <v>30</v>
      </c>
      <c r="I6" s="152" t="s">
        <v>84</v>
      </c>
      <c r="J6" s="152" t="s">
        <v>31</v>
      </c>
      <c r="K6" s="152" t="s">
        <v>85</v>
      </c>
      <c r="L6" s="152" t="s">
        <v>86</v>
      </c>
      <c r="M6" s="152" t="s">
        <v>87</v>
      </c>
      <c r="N6" s="152" t="s">
        <v>88</v>
      </c>
      <c r="O6" s="152" t="s">
        <v>89</v>
      </c>
      <c r="P6" s="152" t="s">
        <v>90</v>
      </c>
      <c r="Q6" s="152" t="s">
        <v>91</v>
      </c>
      <c r="R6" s="152" t="s">
        <v>92</v>
      </c>
      <c r="S6" s="152" t="s">
        <v>93</v>
      </c>
      <c r="T6" s="152" t="s">
        <v>94</v>
      </c>
      <c r="U6" s="152" t="s">
        <v>95</v>
      </c>
      <c r="V6" s="152" t="s">
        <v>96</v>
      </c>
      <c r="W6" s="152" t="s">
        <v>97</v>
      </c>
      <c r="X6" s="152" t="s">
        <v>98</v>
      </c>
      <c r="Y6" s="152" t="s">
        <v>99</v>
      </c>
    </row>
    <row r="7" spans="1:60" hidden="1" x14ac:dyDescent="0.25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4"/>
      <c r="O7" s="154"/>
      <c r="P7" s="154"/>
      <c r="Q7" s="154"/>
      <c r="R7" s="155"/>
      <c r="S7" s="155"/>
      <c r="T7" s="155"/>
      <c r="U7" s="155"/>
      <c r="V7" s="155"/>
      <c r="W7" s="155"/>
      <c r="X7" s="155"/>
      <c r="Y7" s="155"/>
    </row>
    <row r="8" spans="1:60" x14ac:dyDescent="0.25">
      <c r="A8" s="162" t="s">
        <v>100</v>
      </c>
      <c r="B8" s="163" t="s">
        <v>69</v>
      </c>
      <c r="C8" s="183" t="s">
        <v>70</v>
      </c>
      <c r="D8" s="164"/>
      <c r="E8" s="165"/>
      <c r="F8" s="166"/>
      <c r="G8" s="166">
        <f>SUMIF(AG9:AG60,"&lt;&gt;NOR",G9:G60)</f>
        <v>0</v>
      </c>
      <c r="H8" s="166"/>
      <c r="I8" s="166">
        <f>SUM(I9:I60)</f>
        <v>0</v>
      </c>
      <c r="J8" s="166"/>
      <c r="K8" s="166">
        <f>SUM(K9:K60)</f>
        <v>0</v>
      </c>
      <c r="L8" s="166"/>
      <c r="M8" s="166">
        <f>SUM(M9:M60)</f>
        <v>0</v>
      </c>
      <c r="N8" s="165"/>
      <c r="O8" s="165">
        <f>SUM(O9:O60)</f>
        <v>0</v>
      </c>
      <c r="P8" s="165"/>
      <c r="Q8" s="165">
        <f>SUM(Q9:Q60)</f>
        <v>0</v>
      </c>
      <c r="R8" s="166"/>
      <c r="S8" s="166"/>
      <c r="T8" s="167"/>
      <c r="U8" s="161"/>
      <c r="V8" s="161">
        <f>SUM(V9:V60)</f>
        <v>0</v>
      </c>
      <c r="W8" s="161"/>
      <c r="X8" s="161"/>
      <c r="Y8" s="161"/>
      <c r="AG8" t="s">
        <v>101</v>
      </c>
    </row>
    <row r="9" spans="1:60" outlineLevel="1" x14ac:dyDescent="0.25">
      <c r="A9" s="176">
        <v>1</v>
      </c>
      <c r="B9" s="177" t="s">
        <v>102</v>
      </c>
      <c r="C9" s="184" t="s">
        <v>103</v>
      </c>
      <c r="D9" s="178" t="s">
        <v>104</v>
      </c>
      <c r="E9" s="179">
        <v>140</v>
      </c>
      <c r="F9" s="180"/>
      <c r="G9" s="181">
        <f t="shared" ref="G9:G40" si="0">ROUND(E9*F9,2)</f>
        <v>0</v>
      </c>
      <c r="H9" s="180"/>
      <c r="I9" s="181">
        <f t="shared" ref="I9:I40" si="1">ROUND(E9*H9,2)</f>
        <v>0</v>
      </c>
      <c r="J9" s="180"/>
      <c r="K9" s="181">
        <f t="shared" ref="K9:K40" si="2">ROUND(E9*J9,2)</f>
        <v>0</v>
      </c>
      <c r="L9" s="181">
        <v>21</v>
      </c>
      <c r="M9" s="181">
        <f t="shared" ref="M9:M40" si="3">G9*(1+L9/100)</f>
        <v>0</v>
      </c>
      <c r="N9" s="179">
        <v>0</v>
      </c>
      <c r="O9" s="179">
        <f t="shared" ref="O9:O40" si="4">ROUND(E9*N9,2)</f>
        <v>0</v>
      </c>
      <c r="P9" s="179">
        <v>0</v>
      </c>
      <c r="Q9" s="179">
        <f t="shared" ref="Q9:Q40" si="5">ROUND(E9*P9,2)</f>
        <v>0</v>
      </c>
      <c r="R9" s="181"/>
      <c r="S9" s="181" t="s">
        <v>105</v>
      </c>
      <c r="T9" s="182" t="s">
        <v>106</v>
      </c>
      <c r="U9" s="160">
        <v>0</v>
      </c>
      <c r="V9" s="160">
        <f t="shared" ref="V9:V40" si="6">ROUND(E9*U9,2)</f>
        <v>0</v>
      </c>
      <c r="W9" s="160"/>
      <c r="X9" s="160" t="s">
        <v>107</v>
      </c>
      <c r="Y9" s="160" t="s">
        <v>108</v>
      </c>
      <c r="Z9" s="153"/>
      <c r="AA9" s="153"/>
      <c r="AB9" s="153"/>
      <c r="AC9" s="153"/>
      <c r="AD9" s="153"/>
      <c r="AE9" s="153"/>
      <c r="AF9" s="153"/>
      <c r="AG9" s="153" t="s">
        <v>109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76">
        <v>2</v>
      </c>
      <c r="B10" s="177" t="s">
        <v>110</v>
      </c>
      <c r="C10" s="184" t="s">
        <v>111</v>
      </c>
      <c r="D10" s="178" t="s">
        <v>104</v>
      </c>
      <c r="E10" s="179">
        <v>45</v>
      </c>
      <c r="F10" s="180"/>
      <c r="G10" s="181">
        <f t="shared" si="0"/>
        <v>0</v>
      </c>
      <c r="H10" s="180"/>
      <c r="I10" s="181">
        <f t="shared" si="1"/>
        <v>0</v>
      </c>
      <c r="J10" s="180"/>
      <c r="K10" s="181">
        <f t="shared" si="2"/>
        <v>0</v>
      </c>
      <c r="L10" s="181">
        <v>21</v>
      </c>
      <c r="M10" s="181">
        <f t="shared" si="3"/>
        <v>0</v>
      </c>
      <c r="N10" s="179">
        <v>0</v>
      </c>
      <c r="O10" s="179">
        <f t="shared" si="4"/>
        <v>0</v>
      </c>
      <c r="P10" s="179">
        <v>0</v>
      </c>
      <c r="Q10" s="179">
        <f t="shared" si="5"/>
        <v>0</v>
      </c>
      <c r="R10" s="181"/>
      <c r="S10" s="181" t="s">
        <v>105</v>
      </c>
      <c r="T10" s="182" t="s">
        <v>106</v>
      </c>
      <c r="U10" s="160">
        <v>0</v>
      </c>
      <c r="V10" s="160">
        <f t="shared" si="6"/>
        <v>0</v>
      </c>
      <c r="W10" s="160"/>
      <c r="X10" s="160" t="s">
        <v>107</v>
      </c>
      <c r="Y10" s="160" t="s">
        <v>108</v>
      </c>
      <c r="Z10" s="153"/>
      <c r="AA10" s="153"/>
      <c r="AB10" s="153"/>
      <c r="AC10" s="153"/>
      <c r="AD10" s="153"/>
      <c r="AE10" s="153"/>
      <c r="AF10" s="153"/>
      <c r="AG10" s="153" t="s">
        <v>109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5">
      <c r="A11" s="176">
        <v>3</v>
      </c>
      <c r="B11" s="177" t="s">
        <v>112</v>
      </c>
      <c r="C11" s="184" t="s">
        <v>113</v>
      </c>
      <c r="D11" s="178" t="s">
        <v>104</v>
      </c>
      <c r="E11" s="179">
        <v>420</v>
      </c>
      <c r="F11" s="180"/>
      <c r="G11" s="181">
        <f t="shared" si="0"/>
        <v>0</v>
      </c>
      <c r="H11" s="180"/>
      <c r="I11" s="181">
        <f t="shared" si="1"/>
        <v>0</v>
      </c>
      <c r="J11" s="180"/>
      <c r="K11" s="181">
        <f t="shared" si="2"/>
        <v>0</v>
      </c>
      <c r="L11" s="181">
        <v>21</v>
      </c>
      <c r="M11" s="181">
        <f t="shared" si="3"/>
        <v>0</v>
      </c>
      <c r="N11" s="179">
        <v>0</v>
      </c>
      <c r="O11" s="179">
        <f t="shared" si="4"/>
        <v>0</v>
      </c>
      <c r="P11" s="179">
        <v>0</v>
      </c>
      <c r="Q11" s="179">
        <f t="shared" si="5"/>
        <v>0</v>
      </c>
      <c r="R11" s="181"/>
      <c r="S11" s="181" t="s">
        <v>105</v>
      </c>
      <c r="T11" s="182" t="s">
        <v>106</v>
      </c>
      <c r="U11" s="160">
        <v>0</v>
      </c>
      <c r="V11" s="160">
        <f t="shared" si="6"/>
        <v>0</v>
      </c>
      <c r="W11" s="160"/>
      <c r="X11" s="160" t="s">
        <v>107</v>
      </c>
      <c r="Y11" s="160" t="s">
        <v>108</v>
      </c>
      <c r="Z11" s="153"/>
      <c r="AA11" s="153"/>
      <c r="AB11" s="153"/>
      <c r="AC11" s="153"/>
      <c r="AD11" s="153"/>
      <c r="AE11" s="153"/>
      <c r="AF11" s="153"/>
      <c r="AG11" s="153" t="s">
        <v>109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76">
        <v>4</v>
      </c>
      <c r="B12" s="177" t="s">
        <v>114</v>
      </c>
      <c r="C12" s="184" t="s">
        <v>115</v>
      </c>
      <c r="D12" s="178" t="s">
        <v>104</v>
      </c>
      <c r="E12" s="179">
        <v>22</v>
      </c>
      <c r="F12" s="180"/>
      <c r="G12" s="181">
        <f t="shared" si="0"/>
        <v>0</v>
      </c>
      <c r="H12" s="180"/>
      <c r="I12" s="181">
        <f t="shared" si="1"/>
        <v>0</v>
      </c>
      <c r="J12" s="180"/>
      <c r="K12" s="181">
        <f t="shared" si="2"/>
        <v>0</v>
      </c>
      <c r="L12" s="181">
        <v>21</v>
      </c>
      <c r="M12" s="181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81"/>
      <c r="S12" s="181" t="s">
        <v>105</v>
      </c>
      <c r="T12" s="182" t="s">
        <v>106</v>
      </c>
      <c r="U12" s="160">
        <v>0</v>
      </c>
      <c r="V12" s="160">
        <f t="shared" si="6"/>
        <v>0</v>
      </c>
      <c r="W12" s="160"/>
      <c r="X12" s="160" t="s">
        <v>107</v>
      </c>
      <c r="Y12" s="160" t="s">
        <v>108</v>
      </c>
      <c r="Z12" s="153"/>
      <c r="AA12" s="153"/>
      <c r="AB12" s="153"/>
      <c r="AC12" s="153"/>
      <c r="AD12" s="153"/>
      <c r="AE12" s="153"/>
      <c r="AF12" s="153"/>
      <c r="AG12" s="153" t="s">
        <v>109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76">
        <v>5</v>
      </c>
      <c r="B13" s="177" t="s">
        <v>116</v>
      </c>
      <c r="C13" s="184" t="s">
        <v>117</v>
      </c>
      <c r="D13" s="178" t="s">
        <v>104</v>
      </c>
      <c r="E13" s="179">
        <v>18</v>
      </c>
      <c r="F13" s="180"/>
      <c r="G13" s="181">
        <f t="shared" si="0"/>
        <v>0</v>
      </c>
      <c r="H13" s="180"/>
      <c r="I13" s="181">
        <f t="shared" si="1"/>
        <v>0</v>
      </c>
      <c r="J13" s="180"/>
      <c r="K13" s="181">
        <f t="shared" si="2"/>
        <v>0</v>
      </c>
      <c r="L13" s="181">
        <v>21</v>
      </c>
      <c r="M13" s="181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81"/>
      <c r="S13" s="181" t="s">
        <v>105</v>
      </c>
      <c r="T13" s="182" t="s">
        <v>106</v>
      </c>
      <c r="U13" s="160">
        <v>0</v>
      </c>
      <c r="V13" s="160">
        <f t="shared" si="6"/>
        <v>0</v>
      </c>
      <c r="W13" s="160"/>
      <c r="X13" s="160" t="s">
        <v>107</v>
      </c>
      <c r="Y13" s="160" t="s">
        <v>108</v>
      </c>
      <c r="Z13" s="153"/>
      <c r="AA13" s="153"/>
      <c r="AB13" s="153"/>
      <c r="AC13" s="153"/>
      <c r="AD13" s="153"/>
      <c r="AE13" s="153"/>
      <c r="AF13" s="153"/>
      <c r="AG13" s="153" t="s">
        <v>109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76">
        <v>6</v>
      </c>
      <c r="B14" s="177" t="s">
        <v>118</v>
      </c>
      <c r="C14" s="184" t="s">
        <v>119</v>
      </c>
      <c r="D14" s="178" t="s">
        <v>104</v>
      </c>
      <c r="E14" s="179">
        <v>2</v>
      </c>
      <c r="F14" s="180"/>
      <c r="G14" s="181">
        <f t="shared" si="0"/>
        <v>0</v>
      </c>
      <c r="H14" s="180"/>
      <c r="I14" s="181">
        <f t="shared" si="1"/>
        <v>0</v>
      </c>
      <c r="J14" s="180"/>
      <c r="K14" s="181">
        <f t="shared" si="2"/>
        <v>0</v>
      </c>
      <c r="L14" s="181">
        <v>21</v>
      </c>
      <c r="M14" s="181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81"/>
      <c r="S14" s="181" t="s">
        <v>105</v>
      </c>
      <c r="T14" s="182" t="s">
        <v>106</v>
      </c>
      <c r="U14" s="160">
        <v>0</v>
      </c>
      <c r="V14" s="160">
        <f t="shared" si="6"/>
        <v>0</v>
      </c>
      <c r="W14" s="160"/>
      <c r="X14" s="160" t="s">
        <v>107</v>
      </c>
      <c r="Y14" s="160" t="s">
        <v>108</v>
      </c>
      <c r="Z14" s="153"/>
      <c r="AA14" s="153"/>
      <c r="AB14" s="153"/>
      <c r="AC14" s="153"/>
      <c r="AD14" s="153"/>
      <c r="AE14" s="153"/>
      <c r="AF14" s="153"/>
      <c r="AG14" s="153" t="s">
        <v>109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5">
      <c r="A15" s="176">
        <v>7</v>
      </c>
      <c r="B15" s="177" t="s">
        <v>120</v>
      </c>
      <c r="C15" s="184" t="s">
        <v>121</v>
      </c>
      <c r="D15" s="178" t="s">
        <v>104</v>
      </c>
      <c r="E15" s="179">
        <v>34</v>
      </c>
      <c r="F15" s="180"/>
      <c r="G15" s="181">
        <f t="shared" si="0"/>
        <v>0</v>
      </c>
      <c r="H15" s="180"/>
      <c r="I15" s="181">
        <f t="shared" si="1"/>
        <v>0</v>
      </c>
      <c r="J15" s="180"/>
      <c r="K15" s="181">
        <f t="shared" si="2"/>
        <v>0</v>
      </c>
      <c r="L15" s="181">
        <v>21</v>
      </c>
      <c r="M15" s="181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81"/>
      <c r="S15" s="181" t="s">
        <v>105</v>
      </c>
      <c r="T15" s="182" t="s">
        <v>106</v>
      </c>
      <c r="U15" s="160">
        <v>0</v>
      </c>
      <c r="V15" s="160">
        <f t="shared" si="6"/>
        <v>0</v>
      </c>
      <c r="W15" s="160"/>
      <c r="X15" s="160" t="s">
        <v>107</v>
      </c>
      <c r="Y15" s="160" t="s">
        <v>108</v>
      </c>
      <c r="Z15" s="153"/>
      <c r="AA15" s="153"/>
      <c r="AB15" s="153"/>
      <c r="AC15" s="153"/>
      <c r="AD15" s="153"/>
      <c r="AE15" s="153"/>
      <c r="AF15" s="153"/>
      <c r="AG15" s="153" t="s">
        <v>109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76">
        <v>8</v>
      </c>
      <c r="B16" s="177" t="s">
        <v>122</v>
      </c>
      <c r="C16" s="184" t="s">
        <v>123</v>
      </c>
      <c r="D16" s="178" t="s">
        <v>104</v>
      </c>
      <c r="E16" s="179">
        <v>12</v>
      </c>
      <c r="F16" s="180"/>
      <c r="G16" s="181">
        <f t="shared" si="0"/>
        <v>0</v>
      </c>
      <c r="H16" s="180"/>
      <c r="I16" s="181">
        <f t="shared" si="1"/>
        <v>0</v>
      </c>
      <c r="J16" s="180"/>
      <c r="K16" s="181">
        <f t="shared" si="2"/>
        <v>0</v>
      </c>
      <c r="L16" s="181">
        <v>21</v>
      </c>
      <c r="M16" s="181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81"/>
      <c r="S16" s="181" t="s">
        <v>105</v>
      </c>
      <c r="T16" s="182" t="s">
        <v>106</v>
      </c>
      <c r="U16" s="160">
        <v>0</v>
      </c>
      <c r="V16" s="160">
        <f t="shared" si="6"/>
        <v>0</v>
      </c>
      <c r="W16" s="160"/>
      <c r="X16" s="160" t="s">
        <v>107</v>
      </c>
      <c r="Y16" s="160" t="s">
        <v>108</v>
      </c>
      <c r="Z16" s="153"/>
      <c r="AA16" s="153"/>
      <c r="AB16" s="153"/>
      <c r="AC16" s="153"/>
      <c r="AD16" s="153"/>
      <c r="AE16" s="153"/>
      <c r="AF16" s="153"/>
      <c r="AG16" s="153" t="s">
        <v>109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5">
      <c r="A17" s="176">
        <v>9</v>
      </c>
      <c r="B17" s="177" t="s">
        <v>124</v>
      </c>
      <c r="C17" s="184" t="s">
        <v>125</v>
      </c>
      <c r="D17" s="178" t="s">
        <v>104</v>
      </c>
      <c r="E17" s="179">
        <v>144</v>
      </c>
      <c r="F17" s="180"/>
      <c r="G17" s="181">
        <f t="shared" si="0"/>
        <v>0</v>
      </c>
      <c r="H17" s="180"/>
      <c r="I17" s="181">
        <f t="shared" si="1"/>
        <v>0</v>
      </c>
      <c r="J17" s="180"/>
      <c r="K17" s="181">
        <f t="shared" si="2"/>
        <v>0</v>
      </c>
      <c r="L17" s="181">
        <v>21</v>
      </c>
      <c r="M17" s="181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81"/>
      <c r="S17" s="181" t="s">
        <v>105</v>
      </c>
      <c r="T17" s="182" t="s">
        <v>106</v>
      </c>
      <c r="U17" s="160">
        <v>0</v>
      </c>
      <c r="V17" s="160">
        <f t="shared" si="6"/>
        <v>0</v>
      </c>
      <c r="W17" s="160"/>
      <c r="X17" s="160" t="s">
        <v>107</v>
      </c>
      <c r="Y17" s="160" t="s">
        <v>108</v>
      </c>
      <c r="Z17" s="153"/>
      <c r="AA17" s="153"/>
      <c r="AB17" s="153"/>
      <c r="AC17" s="153"/>
      <c r="AD17" s="153"/>
      <c r="AE17" s="153"/>
      <c r="AF17" s="153"/>
      <c r="AG17" s="153" t="s">
        <v>109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76">
        <v>10</v>
      </c>
      <c r="B18" s="177" t="s">
        <v>126</v>
      </c>
      <c r="C18" s="184" t="s">
        <v>127</v>
      </c>
      <c r="D18" s="178" t="s">
        <v>104</v>
      </c>
      <c r="E18" s="179">
        <v>75</v>
      </c>
      <c r="F18" s="180"/>
      <c r="G18" s="181">
        <f t="shared" si="0"/>
        <v>0</v>
      </c>
      <c r="H18" s="180"/>
      <c r="I18" s="181">
        <f t="shared" si="1"/>
        <v>0</v>
      </c>
      <c r="J18" s="180"/>
      <c r="K18" s="181">
        <f t="shared" si="2"/>
        <v>0</v>
      </c>
      <c r="L18" s="181">
        <v>21</v>
      </c>
      <c r="M18" s="181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81"/>
      <c r="S18" s="181" t="s">
        <v>105</v>
      </c>
      <c r="T18" s="182" t="s">
        <v>106</v>
      </c>
      <c r="U18" s="160">
        <v>0</v>
      </c>
      <c r="V18" s="160">
        <f t="shared" si="6"/>
        <v>0</v>
      </c>
      <c r="W18" s="160"/>
      <c r="X18" s="160" t="s">
        <v>107</v>
      </c>
      <c r="Y18" s="160" t="s">
        <v>108</v>
      </c>
      <c r="Z18" s="153"/>
      <c r="AA18" s="153"/>
      <c r="AB18" s="153"/>
      <c r="AC18" s="153"/>
      <c r="AD18" s="153"/>
      <c r="AE18" s="153"/>
      <c r="AF18" s="153"/>
      <c r="AG18" s="153" t="s">
        <v>109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76">
        <v>11</v>
      </c>
      <c r="B19" s="177" t="s">
        <v>128</v>
      </c>
      <c r="C19" s="184" t="s">
        <v>129</v>
      </c>
      <c r="D19" s="178" t="s">
        <v>130</v>
      </c>
      <c r="E19" s="179">
        <v>55</v>
      </c>
      <c r="F19" s="180"/>
      <c r="G19" s="181">
        <f t="shared" si="0"/>
        <v>0</v>
      </c>
      <c r="H19" s="180"/>
      <c r="I19" s="181">
        <f t="shared" si="1"/>
        <v>0</v>
      </c>
      <c r="J19" s="180"/>
      <c r="K19" s="181">
        <f t="shared" si="2"/>
        <v>0</v>
      </c>
      <c r="L19" s="181">
        <v>21</v>
      </c>
      <c r="M19" s="181">
        <f t="shared" si="3"/>
        <v>0</v>
      </c>
      <c r="N19" s="179">
        <v>0</v>
      </c>
      <c r="O19" s="179">
        <f t="shared" si="4"/>
        <v>0</v>
      </c>
      <c r="P19" s="179">
        <v>0</v>
      </c>
      <c r="Q19" s="179">
        <f t="shared" si="5"/>
        <v>0</v>
      </c>
      <c r="R19" s="181"/>
      <c r="S19" s="181" t="s">
        <v>105</v>
      </c>
      <c r="T19" s="182" t="s">
        <v>106</v>
      </c>
      <c r="U19" s="160">
        <v>0</v>
      </c>
      <c r="V19" s="160">
        <f t="shared" si="6"/>
        <v>0</v>
      </c>
      <c r="W19" s="160"/>
      <c r="X19" s="160" t="s">
        <v>107</v>
      </c>
      <c r="Y19" s="160" t="s">
        <v>108</v>
      </c>
      <c r="Z19" s="153"/>
      <c r="AA19" s="153"/>
      <c r="AB19" s="153"/>
      <c r="AC19" s="153"/>
      <c r="AD19" s="153"/>
      <c r="AE19" s="153"/>
      <c r="AF19" s="153"/>
      <c r="AG19" s="153" t="s">
        <v>109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76">
        <v>12</v>
      </c>
      <c r="B20" s="177" t="s">
        <v>131</v>
      </c>
      <c r="C20" s="184" t="s">
        <v>132</v>
      </c>
      <c r="D20" s="178" t="s">
        <v>130</v>
      </c>
      <c r="E20" s="179">
        <v>18</v>
      </c>
      <c r="F20" s="180"/>
      <c r="G20" s="181">
        <f t="shared" si="0"/>
        <v>0</v>
      </c>
      <c r="H20" s="180"/>
      <c r="I20" s="181">
        <f t="shared" si="1"/>
        <v>0</v>
      </c>
      <c r="J20" s="180"/>
      <c r="K20" s="181">
        <f t="shared" si="2"/>
        <v>0</v>
      </c>
      <c r="L20" s="181">
        <v>21</v>
      </c>
      <c r="M20" s="181">
        <f t="shared" si="3"/>
        <v>0</v>
      </c>
      <c r="N20" s="179">
        <v>0</v>
      </c>
      <c r="O20" s="179">
        <f t="shared" si="4"/>
        <v>0</v>
      </c>
      <c r="P20" s="179">
        <v>0</v>
      </c>
      <c r="Q20" s="179">
        <f t="shared" si="5"/>
        <v>0</v>
      </c>
      <c r="R20" s="181"/>
      <c r="S20" s="181" t="s">
        <v>105</v>
      </c>
      <c r="T20" s="182" t="s">
        <v>106</v>
      </c>
      <c r="U20" s="160">
        <v>0</v>
      </c>
      <c r="V20" s="160">
        <f t="shared" si="6"/>
        <v>0</v>
      </c>
      <c r="W20" s="160"/>
      <c r="X20" s="160" t="s">
        <v>107</v>
      </c>
      <c r="Y20" s="160" t="s">
        <v>108</v>
      </c>
      <c r="Z20" s="153"/>
      <c r="AA20" s="153"/>
      <c r="AB20" s="153"/>
      <c r="AC20" s="153"/>
      <c r="AD20" s="153"/>
      <c r="AE20" s="153"/>
      <c r="AF20" s="153"/>
      <c r="AG20" s="153" t="s">
        <v>109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76">
        <v>13</v>
      </c>
      <c r="B21" s="177" t="s">
        <v>133</v>
      </c>
      <c r="C21" s="184" t="s">
        <v>134</v>
      </c>
      <c r="D21" s="178" t="s">
        <v>130</v>
      </c>
      <c r="E21" s="179">
        <v>2</v>
      </c>
      <c r="F21" s="180"/>
      <c r="G21" s="181">
        <f t="shared" si="0"/>
        <v>0</v>
      </c>
      <c r="H21" s="180"/>
      <c r="I21" s="181">
        <f t="shared" si="1"/>
        <v>0</v>
      </c>
      <c r="J21" s="180"/>
      <c r="K21" s="181">
        <f t="shared" si="2"/>
        <v>0</v>
      </c>
      <c r="L21" s="181">
        <v>21</v>
      </c>
      <c r="M21" s="181">
        <f t="shared" si="3"/>
        <v>0</v>
      </c>
      <c r="N21" s="179">
        <v>0</v>
      </c>
      <c r="O21" s="179">
        <f t="shared" si="4"/>
        <v>0</v>
      </c>
      <c r="P21" s="179">
        <v>0</v>
      </c>
      <c r="Q21" s="179">
        <f t="shared" si="5"/>
        <v>0</v>
      </c>
      <c r="R21" s="181"/>
      <c r="S21" s="181" t="s">
        <v>105</v>
      </c>
      <c r="T21" s="182" t="s">
        <v>106</v>
      </c>
      <c r="U21" s="160">
        <v>0</v>
      </c>
      <c r="V21" s="160">
        <f t="shared" si="6"/>
        <v>0</v>
      </c>
      <c r="W21" s="160"/>
      <c r="X21" s="160" t="s">
        <v>107</v>
      </c>
      <c r="Y21" s="160" t="s">
        <v>108</v>
      </c>
      <c r="Z21" s="153"/>
      <c r="AA21" s="153"/>
      <c r="AB21" s="153"/>
      <c r="AC21" s="153"/>
      <c r="AD21" s="153"/>
      <c r="AE21" s="153"/>
      <c r="AF21" s="153"/>
      <c r="AG21" s="153" t="s">
        <v>109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76">
        <v>14</v>
      </c>
      <c r="B22" s="177" t="s">
        <v>135</v>
      </c>
      <c r="C22" s="184" t="s">
        <v>136</v>
      </c>
      <c r="D22" s="178" t="s">
        <v>104</v>
      </c>
      <c r="E22" s="179">
        <v>110</v>
      </c>
      <c r="F22" s="180"/>
      <c r="G22" s="181">
        <f t="shared" si="0"/>
        <v>0</v>
      </c>
      <c r="H22" s="180"/>
      <c r="I22" s="181">
        <f t="shared" si="1"/>
        <v>0</v>
      </c>
      <c r="J22" s="180"/>
      <c r="K22" s="181">
        <f t="shared" si="2"/>
        <v>0</v>
      </c>
      <c r="L22" s="181">
        <v>21</v>
      </c>
      <c r="M22" s="181">
        <f t="shared" si="3"/>
        <v>0</v>
      </c>
      <c r="N22" s="179">
        <v>0</v>
      </c>
      <c r="O22" s="179">
        <f t="shared" si="4"/>
        <v>0</v>
      </c>
      <c r="P22" s="179">
        <v>0</v>
      </c>
      <c r="Q22" s="179">
        <f t="shared" si="5"/>
        <v>0</v>
      </c>
      <c r="R22" s="181"/>
      <c r="S22" s="181" t="s">
        <v>105</v>
      </c>
      <c r="T22" s="182" t="s">
        <v>106</v>
      </c>
      <c r="U22" s="160">
        <v>0</v>
      </c>
      <c r="V22" s="160">
        <f t="shared" si="6"/>
        <v>0</v>
      </c>
      <c r="W22" s="160"/>
      <c r="X22" s="160" t="s">
        <v>107</v>
      </c>
      <c r="Y22" s="160" t="s">
        <v>108</v>
      </c>
      <c r="Z22" s="153"/>
      <c r="AA22" s="153"/>
      <c r="AB22" s="153"/>
      <c r="AC22" s="153"/>
      <c r="AD22" s="153"/>
      <c r="AE22" s="153"/>
      <c r="AF22" s="153"/>
      <c r="AG22" s="153" t="s">
        <v>109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76">
        <v>15</v>
      </c>
      <c r="B23" s="177" t="s">
        <v>137</v>
      </c>
      <c r="C23" s="184" t="s">
        <v>138</v>
      </c>
      <c r="D23" s="178" t="s">
        <v>130</v>
      </c>
      <c r="E23" s="179">
        <v>1</v>
      </c>
      <c r="F23" s="180"/>
      <c r="G23" s="181">
        <f t="shared" si="0"/>
        <v>0</v>
      </c>
      <c r="H23" s="180"/>
      <c r="I23" s="181">
        <f t="shared" si="1"/>
        <v>0</v>
      </c>
      <c r="J23" s="180"/>
      <c r="K23" s="181">
        <f t="shared" si="2"/>
        <v>0</v>
      </c>
      <c r="L23" s="181">
        <v>21</v>
      </c>
      <c r="M23" s="181">
        <f t="shared" si="3"/>
        <v>0</v>
      </c>
      <c r="N23" s="179">
        <v>0</v>
      </c>
      <c r="O23" s="179">
        <f t="shared" si="4"/>
        <v>0</v>
      </c>
      <c r="P23" s="179">
        <v>0</v>
      </c>
      <c r="Q23" s="179">
        <f t="shared" si="5"/>
        <v>0</v>
      </c>
      <c r="R23" s="181"/>
      <c r="S23" s="181" t="s">
        <v>105</v>
      </c>
      <c r="T23" s="182" t="s">
        <v>106</v>
      </c>
      <c r="U23" s="160">
        <v>0</v>
      </c>
      <c r="V23" s="160">
        <f t="shared" si="6"/>
        <v>0</v>
      </c>
      <c r="W23" s="160"/>
      <c r="X23" s="160" t="s">
        <v>107</v>
      </c>
      <c r="Y23" s="160" t="s">
        <v>108</v>
      </c>
      <c r="Z23" s="153"/>
      <c r="AA23" s="153"/>
      <c r="AB23" s="153"/>
      <c r="AC23" s="153"/>
      <c r="AD23" s="153"/>
      <c r="AE23" s="153"/>
      <c r="AF23" s="153"/>
      <c r="AG23" s="153" t="s">
        <v>109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76">
        <v>16</v>
      </c>
      <c r="B24" s="177" t="s">
        <v>139</v>
      </c>
      <c r="C24" s="184" t="s">
        <v>140</v>
      </c>
      <c r="D24" s="178" t="s">
        <v>130</v>
      </c>
      <c r="E24" s="179">
        <v>1</v>
      </c>
      <c r="F24" s="180"/>
      <c r="G24" s="181">
        <f t="shared" si="0"/>
        <v>0</v>
      </c>
      <c r="H24" s="180"/>
      <c r="I24" s="181">
        <f t="shared" si="1"/>
        <v>0</v>
      </c>
      <c r="J24" s="180"/>
      <c r="K24" s="181">
        <f t="shared" si="2"/>
        <v>0</v>
      </c>
      <c r="L24" s="181">
        <v>21</v>
      </c>
      <c r="M24" s="181">
        <f t="shared" si="3"/>
        <v>0</v>
      </c>
      <c r="N24" s="179">
        <v>0</v>
      </c>
      <c r="O24" s="179">
        <f t="shared" si="4"/>
        <v>0</v>
      </c>
      <c r="P24" s="179">
        <v>0</v>
      </c>
      <c r="Q24" s="179">
        <f t="shared" si="5"/>
        <v>0</v>
      </c>
      <c r="R24" s="181"/>
      <c r="S24" s="181" t="s">
        <v>105</v>
      </c>
      <c r="T24" s="182" t="s">
        <v>106</v>
      </c>
      <c r="U24" s="160">
        <v>0</v>
      </c>
      <c r="V24" s="160">
        <f t="shared" si="6"/>
        <v>0</v>
      </c>
      <c r="W24" s="160"/>
      <c r="X24" s="160" t="s">
        <v>107</v>
      </c>
      <c r="Y24" s="160" t="s">
        <v>108</v>
      </c>
      <c r="Z24" s="153"/>
      <c r="AA24" s="153"/>
      <c r="AB24" s="153"/>
      <c r="AC24" s="153"/>
      <c r="AD24" s="153"/>
      <c r="AE24" s="153"/>
      <c r="AF24" s="153"/>
      <c r="AG24" s="153" t="s">
        <v>109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76">
        <v>17</v>
      </c>
      <c r="B25" s="177" t="s">
        <v>141</v>
      </c>
      <c r="C25" s="184" t="s">
        <v>142</v>
      </c>
      <c r="D25" s="178" t="s">
        <v>130</v>
      </c>
      <c r="E25" s="179">
        <v>9</v>
      </c>
      <c r="F25" s="180"/>
      <c r="G25" s="181">
        <f t="shared" si="0"/>
        <v>0</v>
      </c>
      <c r="H25" s="180"/>
      <c r="I25" s="181">
        <f t="shared" si="1"/>
        <v>0</v>
      </c>
      <c r="J25" s="180"/>
      <c r="K25" s="181">
        <f t="shared" si="2"/>
        <v>0</v>
      </c>
      <c r="L25" s="181">
        <v>21</v>
      </c>
      <c r="M25" s="181">
        <f t="shared" si="3"/>
        <v>0</v>
      </c>
      <c r="N25" s="179">
        <v>0</v>
      </c>
      <c r="O25" s="179">
        <f t="shared" si="4"/>
        <v>0</v>
      </c>
      <c r="P25" s="179">
        <v>0</v>
      </c>
      <c r="Q25" s="179">
        <f t="shared" si="5"/>
        <v>0</v>
      </c>
      <c r="R25" s="181"/>
      <c r="S25" s="181" t="s">
        <v>105</v>
      </c>
      <c r="T25" s="182" t="s">
        <v>106</v>
      </c>
      <c r="U25" s="160">
        <v>0</v>
      </c>
      <c r="V25" s="160">
        <f t="shared" si="6"/>
        <v>0</v>
      </c>
      <c r="W25" s="160"/>
      <c r="X25" s="160" t="s">
        <v>107</v>
      </c>
      <c r="Y25" s="160" t="s">
        <v>108</v>
      </c>
      <c r="Z25" s="153"/>
      <c r="AA25" s="153"/>
      <c r="AB25" s="153"/>
      <c r="AC25" s="153"/>
      <c r="AD25" s="153"/>
      <c r="AE25" s="153"/>
      <c r="AF25" s="153"/>
      <c r="AG25" s="153" t="s">
        <v>109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76">
        <v>18</v>
      </c>
      <c r="B26" s="177" t="s">
        <v>143</v>
      </c>
      <c r="C26" s="184" t="s">
        <v>144</v>
      </c>
      <c r="D26" s="178" t="s">
        <v>130</v>
      </c>
      <c r="E26" s="179">
        <v>1</v>
      </c>
      <c r="F26" s="180"/>
      <c r="G26" s="181">
        <f t="shared" si="0"/>
        <v>0</v>
      </c>
      <c r="H26" s="180"/>
      <c r="I26" s="181">
        <f t="shared" si="1"/>
        <v>0</v>
      </c>
      <c r="J26" s="180"/>
      <c r="K26" s="181">
        <f t="shared" si="2"/>
        <v>0</v>
      </c>
      <c r="L26" s="181">
        <v>21</v>
      </c>
      <c r="M26" s="181">
        <f t="shared" si="3"/>
        <v>0</v>
      </c>
      <c r="N26" s="179">
        <v>0</v>
      </c>
      <c r="O26" s="179">
        <f t="shared" si="4"/>
        <v>0</v>
      </c>
      <c r="P26" s="179">
        <v>0</v>
      </c>
      <c r="Q26" s="179">
        <f t="shared" si="5"/>
        <v>0</v>
      </c>
      <c r="R26" s="181"/>
      <c r="S26" s="181" t="s">
        <v>105</v>
      </c>
      <c r="T26" s="182" t="s">
        <v>106</v>
      </c>
      <c r="U26" s="160">
        <v>0</v>
      </c>
      <c r="V26" s="160">
        <f t="shared" si="6"/>
        <v>0</v>
      </c>
      <c r="W26" s="160"/>
      <c r="X26" s="160" t="s">
        <v>107</v>
      </c>
      <c r="Y26" s="160" t="s">
        <v>108</v>
      </c>
      <c r="Z26" s="153"/>
      <c r="AA26" s="153"/>
      <c r="AB26" s="153"/>
      <c r="AC26" s="153"/>
      <c r="AD26" s="153"/>
      <c r="AE26" s="153"/>
      <c r="AF26" s="153"/>
      <c r="AG26" s="153" t="s">
        <v>109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76">
        <v>19</v>
      </c>
      <c r="B27" s="177" t="s">
        <v>145</v>
      </c>
      <c r="C27" s="184" t="s">
        <v>146</v>
      </c>
      <c r="D27" s="178" t="s">
        <v>130</v>
      </c>
      <c r="E27" s="179">
        <v>1</v>
      </c>
      <c r="F27" s="180"/>
      <c r="G27" s="181">
        <f t="shared" si="0"/>
        <v>0</v>
      </c>
      <c r="H27" s="180"/>
      <c r="I27" s="181">
        <f t="shared" si="1"/>
        <v>0</v>
      </c>
      <c r="J27" s="180"/>
      <c r="K27" s="181">
        <f t="shared" si="2"/>
        <v>0</v>
      </c>
      <c r="L27" s="181">
        <v>21</v>
      </c>
      <c r="M27" s="181">
        <f t="shared" si="3"/>
        <v>0</v>
      </c>
      <c r="N27" s="179">
        <v>0</v>
      </c>
      <c r="O27" s="179">
        <f t="shared" si="4"/>
        <v>0</v>
      </c>
      <c r="P27" s="179">
        <v>0</v>
      </c>
      <c r="Q27" s="179">
        <f t="shared" si="5"/>
        <v>0</v>
      </c>
      <c r="R27" s="181"/>
      <c r="S27" s="181" t="s">
        <v>105</v>
      </c>
      <c r="T27" s="182" t="s">
        <v>106</v>
      </c>
      <c r="U27" s="160">
        <v>0</v>
      </c>
      <c r="V27" s="160">
        <f t="shared" si="6"/>
        <v>0</v>
      </c>
      <c r="W27" s="160"/>
      <c r="X27" s="160" t="s">
        <v>107</v>
      </c>
      <c r="Y27" s="160" t="s">
        <v>108</v>
      </c>
      <c r="Z27" s="153"/>
      <c r="AA27" s="153"/>
      <c r="AB27" s="153"/>
      <c r="AC27" s="153"/>
      <c r="AD27" s="153"/>
      <c r="AE27" s="153"/>
      <c r="AF27" s="153"/>
      <c r="AG27" s="153" t="s">
        <v>109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76">
        <v>20</v>
      </c>
      <c r="B28" s="177" t="s">
        <v>147</v>
      </c>
      <c r="C28" s="184" t="s">
        <v>148</v>
      </c>
      <c r="D28" s="178" t="s">
        <v>130</v>
      </c>
      <c r="E28" s="179">
        <v>1</v>
      </c>
      <c r="F28" s="180"/>
      <c r="G28" s="181">
        <f t="shared" si="0"/>
        <v>0</v>
      </c>
      <c r="H28" s="180"/>
      <c r="I28" s="181">
        <f t="shared" si="1"/>
        <v>0</v>
      </c>
      <c r="J28" s="180"/>
      <c r="K28" s="181">
        <f t="shared" si="2"/>
        <v>0</v>
      </c>
      <c r="L28" s="181">
        <v>21</v>
      </c>
      <c r="M28" s="181">
        <f t="shared" si="3"/>
        <v>0</v>
      </c>
      <c r="N28" s="179">
        <v>0</v>
      </c>
      <c r="O28" s="179">
        <f t="shared" si="4"/>
        <v>0</v>
      </c>
      <c r="P28" s="179">
        <v>0</v>
      </c>
      <c r="Q28" s="179">
        <f t="shared" si="5"/>
        <v>0</v>
      </c>
      <c r="R28" s="181"/>
      <c r="S28" s="181" t="s">
        <v>105</v>
      </c>
      <c r="T28" s="182" t="s">
        <v>106</v>
      </c>
      <c r="U28" s="160">
        <v>0</v>
      </c>
      <c r="V28" s="160">
        <f t="shared" si="6"/>
        <v>0</v>
      </c>
      <c r="W28" s="160"/>
      <c r="X28" s="160" t="s">
        <v>107</v>
      </c>
      <c r="Y28" s="160" t="s">
        <v>108</v>
      </c>
      <c r="Z28" s="153"/>
      <c r="AA28" s="153"/>
      <c r="AB28" s="153"/>
      <c r="AC28" s="153"/>
      <c r="AD28" s="153"/>
      <c r="AE28" s="153"/>
      <c r="AF28" s="153"/>
      <c r="AG28" s="153" t="s">
        <v>109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5">
      <c r="A29" s="176">
        <v>21</v>
      </c>
      <c r="B29" s="177" t="s">
        <v>149</v>
      </c>
      <c r="C29" s="184" t="s">
        <v>150</v>
      </c>
      <c r="D29" s="178" t="s">
        <v>130</v>
      </c>
      <c r="E29" s="179">
        <v>1</v>
      </c>
      <c r="F29" s="180"/>
      <c r="G29" s="181">
        <f t="shared" si="0"/>
        <v>0</v>
      </c>
      <c r="H29" s="180"/>
      <c r="I29" s="181">
        <f t="shared" si="1"/>
        <v>0</v>
      </c>
      <c r="J29" s="180"/>
      <c r="K29" s="181">
        <f t="shared" si="2"/>
        <v>0</v>
      </c>
      <c r="L29" s="181">
        <v>21</v>
      </c>
      <c r="M29" s="181">
        <f t="shared" si="3"/>
        <v>0</v>
      </c>
      <c r="N29" s="179">
        <v>0</v>
      </c>
      <c r="O29" s="179">
        <f t="shared" si="4"/>
        <v>0</v>
      </c>
      <c r="P29" s="179">
        <v>0</v>
      </c>
      <c r="Q29" s="179">
        <f t="shared" si="5"/>
        <v>0</v>
      </c>
      <c r="R29" s="181"/>
      <c r="S29" s="181" t="s">
        <v>105</v>
      </c>
      <c r="T29" s="182" t="s">
        <v>106</v>
      </c>
      <c r="U29" s="160">
        <v>0</v>
      </c>
      <c r="V29" s="160">
        <f t="shared" si="6"/>
        <v>0</v>
      </c>
      <c r="W29" s="160"/>
      <c r="X29" s="160" t="s">
        <v>107</v>
      </c>
      <c r="Y29" s="160" t="s">
        <v>108</v>
      </c>
      <c r="Z29" s="153"/>
      <c r="AA29" s="153"/>
      <c r="AB29" s="153"/>
      <c r="AC29" s="153"/>
      <c r="AD29" s="153"/>
      <c r="AE29" s="153"/>
      <c r="AF29" s="153"/>
      <c r="AG29" s="153" t="s">
        <v>109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5">
      <c r="A30" s="176">
        <v>22</v>
      </c>
      <c r="B30" s="177" t="s">
        <v>151</v>
      </c>
      <c r="C30" s="184" t="s">
        <v>152</v>
      </c>
      <c r="D30" s="178" t="s">
        <v>153</v>
      </c>
      <c r="E30" s="179">
        <v>1</v>
      </c>
      <c r="F30" s="180"/>
      <c r="G30" s="181">
        <f t="shared" si="0"/>
        <v>0</v>
      </c>
      <c r="H30" s="180"/>
      <c r="I30" s="181">
        <f t="shared" si="1"/>
        <v>0</v>
      </c>
      <c r="J30" s="180"/>
      <c r="K30" s="181">
        <f t="shared" si="2"/>
        <v>0</v>
      </c>
      <c r="L30" s="181">
        <v>21</v>
      </c>
      <c r="M30" s="181">
        <f t="shared" si="3"/>
        <v>0</v>
      </c>
      <c r="N30" s="179">
        <v>0</v>
      </c>
      <c r="O30" s="179">
        <f t="shared" si="4"/>
        <v>0</v>
      </c>
      <c r="P30" s="179">
        <v>0</v>
      </c>
      <c r="Q30" s="179">
        <f t="shared" si="5"/>
        <v>0</v>
      </c>
      <c r="R30" s="181"/>
      <c r="S30" s="181" t="s">
        <v>105</v>
      </c>
      <c r="T30" s="182" t="s">
        <v>106</v>
      </c>
      <c r="U30" s="160">
        <v>0</v>
      </c>
      <c r="V30" s="160">
        <f t="shared" si="6"/>
        <v>0</v>
      </c>
      <c r="W30" s="160"/>
      <c r="X30" s="160" t="s">
        <v>107</v>
      </c>
      <c r="Y30" s="160" t="s">
        <v>108</v>
      </c>
      <c r="Z30" s="153"/>
      <c r="AA30" s="153"/>
      <c r="AB30" s="153"/>
      <c r="AC30" s="153"/>
      <c r="AD30" s="153"/>
      <c r="AE30" s="153"/>
      <c r="AF30" s="153"/>
      <c r="AG30" s="153" t="s">
        <v>109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76">
        <v>23</v>
      </c>
      <c r="B31" s="177" t="s">
        <v>154</v>
      </c>
      <c r="C31" s="184" t="s">
        <v>155</v>
      </c>
      <c r="D31" s="178" t="s">
        <v>130</v>
      </c>
      <c r="E31" s="179">
        <v>55</v>
      </c>
      <c r="F31" s="180"/>
      <c r="G31" s="181">
        <f t="shared" si="0"/>
        <v>0</v>
      </c>
      <c r="H31" s="180"/>
      <c r="I31" s="181">
        <f t="shared" si="1"/>
        <v>0</v>
      </c>
      <c r="J31" s="180"/>
      <c r="K31" s="181">
        <f t="shared" si="2"/>
        <v>0</v>
      </c>
      <c r="L31" s="181">
        <v>21</v>
      </c>
      <c r="M31" s="181">
        <f t="shared" si="3"/>
        <v>0</v>
      </c>
      <c r="N31" s="179">
        <v>0</v>
      </c>
      <c r="O31" s="179">
        <f t="shared" si="4"/>
        <v>0</v>
      </c>
      <c r="P31" s="179">
        <v>0</v>
      </c>
      <c r="Q31" s="179">
        <f t="shared" si="5"/>
        <v>0</v>
      </c>
      <c r="R31" s="181"/>
      <c r="S31" s="181" t="s">
        <v>105</v>
      </c>
      <c r="T31" s="182" t="s">
        <v>106</v>
      </c>
      <c r="U31" s="160">
        <v>0</v>
      </c>
      <c r="V31" s="160">
        <f t="shared" si="6"/>
        <v>0</v>
      </c>
      <c r="W31" s="160"/>
      <c r="X31" s="160" t="s">
        <v>107</v>
      </c>
      <c r="Y31" s="160" t="s">
        <v>108</v>
      </c>
      <c r="Z31" s="153"/>
      <c r="AA31" s="153"/>
      <c r="AB31" s="153"/>
      <c r="AC31" s="153"/>
      <c r="AD31" s="153"/>
      <c r="AE31" s="153"/>
      <c r="AF31" s="153"/>
      <c r="AG31" s="153" t="s">
        <v>109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76">
        <v>24</v>
      </c>
      <c r="B32" s="177" t="s">
        <v>156</v>
      </c>
      <c r="C32" s="184" t="s">
        <v>157</v>
      </c>
      <c r="D32" s="178" t="s">
        <v>130</v>
      </c>
      <c r="E32" s="179">
        <v>2</v>
      </c>
      <c r="F32" s="180"/>
      <c r="G32" s="181">
        <f t="shared" si="0"/>
        <v>0</v>
      </c>
      <c r="H32" s="180"/>
      <c r="I32" s="181">
        <f t="shared" si="1"/>
        <v>0</v>
      </c>
      <c r="J32" s="180"/>
      <c r="K32" s="181">
        <f t="shared" si="2"/>
        <v>0</v>
      </c>
      <c r="L32" s="181">
        <v>21</v>
      </c>
      <c r="M32" s="181">
        <f t="shared" si="3"/>
        <v>0</v>
      </c>
      <c r="N32" s="179">
        <v>0</v>
      </c>
      <c r="O32" s="179">
        <f t="shared" si="4"/>
        <v>0</v>
      </c>
      <c r="P32" s="179">
        <v>0</v>
      </c>
      <c r="Q32" s="179">
        <f t="shared" si="5"/>
        <v>0</v>
      </c>
      <c r="R32" s="181"/>
      <c r="S32" s="181" t="s">
        <v>105</v>
      </c>
      <c r="T32" s="182" t="s">
        <v>106</v>
      </c>
      <c r="U32" s="160">
        <v>0</v>
      </c>
      <c r="V32" s="160">
        <f t="shared" si="6"/>
        <v>0</v>
      </c>
      <c r="W32" s="160"/>
      <c r="X32" s="160" t="s">
        <v>107</v>
      </c>
      <c r="Y32" s="160" t="s">
        <v>108</v>
      </c>
      <c r="Z32" s="153"/>
      <c r="AA32" s="153"/>
      <c r="AB32" s="153"/>
      <c r="AC32" s="153"/>
      <c r="AD32" s="153"/>
      <c r="AE32" s="153"/>
      <c r="AF32" s="153"/>
      <c r="AG32" s="153" t="s">
        <v>109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76">
        <v>25</v>
      </c>
      <c r="B33" s="177" t="s">
        <v>158</v>
      </c>
      <c r="C33" s="184" t="s">
        <v>159</v>
      </c>
      <c r="D33" s="178" t="s">
        <v>130</v>
      </c>
      <c r="E33" s="179">
        <v>1</v>
      </c>
      <c r="F33" s="180"/>
      <c r="G33" s="181">
        <f t="shared" si="0"/>
        <v>0</v>
      </c>
      <c r="H33" s="180"/>
      <c r="I33" s="181">
        <f t="shared" si="1"/>
        <v>0</v>
      </c>
      <c r="J33" s="180"/>
      <c r="K33" s="181">
        <f t="shared" si="2"/>
        <v>0</v>
      </c>
      <c r="L33" s="181">
        <v>21</v>
      </c>
      <c r="M33" s="181">
        <f t="shared" si="3"/>
        <v>0</v>
      </c>
      <c r="N33" s="179">
        <v>0</v>
      </c>
      <c r="O33" s="179">
        <f t="shared" si="4"/>
        <v>0</v>
      </c>
      <c r="P33" s="179">
        <v>0</v>
      </c>
      <c r="Q33" s="179">
        <f t="shared" si="5"/>
        <v>0</v>
      </c>
      <c r="R33" s="181"/>
      <c r="S33" s="181" t="s">
        <v>105</v>
      </c>
      <c r="T33" s="182" t="s">
        <v>106</v>
      </c>
      <c r="U33" s="160">
        <v>0</v>
      </c>
      <c r="V33" s="160">
        <f t="shared" si="6"/>
        <v>0</v>
      </c>
      <c r="W33" s="160"/>
      <c r="X33" s="160" t="s">
        <v>107</v>
      </c>
      <c r="Y33" s="160" t="s">
        <v>108</v>
      </c>
      <c r="Z33" s="153"/>
      <c r="AA33" s="153"/>
      <c r="AB33" s="153"/>
      <c r="AC33" s="153"/>
      <c r="AD33" s="153"/>
      <c r="AE33" s="153"/>
      <c r="AF33" s="153"/>
      <c r="AG33" s="153" t="s">
        <v>109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76">
        <v>26</v>
      </c>
      <c r="B34" s="177" t="s">
        <v>160</v>
      </c>
      <c r="C34" s="184" t="s">
        <v>161</v>
      </c>
      <c r="D34" s="178" t="s">
        <v>130</v>
      </c>
      <c r="E34" s="179">
        <v>1</v>
      </c>
      <c r="F34" s="180"/>
      <c r="G34" s="181">
        <f t="shared" si="0"/>
        <v>0</v>
      </c>
      <c r="H34" s="180"/>
      <c r="I34" s="181">
        <f t="shared" si="1"/>
        <v>0</v>
      </c>
      <c r="J34" s="180"/>
      <c r="K34" s="181">
        <f t="shared" si="2"/>
        <v>0</v>
      </c>
      <c r="L34" s="181">
        <v>21</v>
      </c>
      <c r="M34" s="181">
        <f t="shared" si="3"/>
        <v>0</v>
      </c>
      <c r="N34" s="179">
        <v>0</v>
      </c>
      <c r="O34" s="179">
        <f t="shared" si="4"/>
        <v>0</v>
      </c>
      <c r="P34" s="179">
        <v>0</v>
      </c>
      <c r="Q34" s="179">
        <f t="shared" si="5"/>
        <v>0</v>
      </c>
      <c r="R34" s="181"/>
      <c r="S34" s="181" t="s">
        <v>105</v>
      </c>
      <c r="T34" s="182" t="s">
        <v>106</v>
      </c>
      <c r="U34" s="160">
        <v>0</v>
      </c>
      <c r="V34" s="160">
        <f t="shared" si="6"/>
        <v>0</v>
      </c>
      <c r="W34" s="160"/>
      <c r="X34" s="160" t="s">
        <v>107</v>
      </c>
      <c r="Y34" s="160" t="s">
        <v>108</v>
      </c>
      <c r="Z34" s="153"/>
      <c r="AA34" s="153"/>
      <c r="AB34" s="153"/>
      <c r="AC34" s="153"/>
      <c r="AD34" s="153"/>
      <c r="AE34" s="153"/>
      <c r="AF34" s="153"/>
      <c r="AG34" s="153" t="s">
        <v>109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5">
      <c r="A35" s="176">
        <v>27</v>
      </c>
      <c r="B35" s="177" t="s">
        <v>162</v>
      </c>
      <c r="C35" s="184" t="s">
        <v>163</v>
      </c>
      <c r="D35" s="178" t="s">
        <v>130</v>
      </c>
      <c r="E35" s="179">
        <v>3</v>
      </c>
      <c r="F35" s="180"/>
      <c r="G35" s="181">
        <f t="shared" si="0"/>
        <v>0</v>
      </c>
      <c r="H35" s="180"/>
      <c r="I35" s="181">
        <f t="shared" si="1"/>
        <v>0</v>
      </c>
      <c r="J35" s="180"/>
      <c r="K35" s="181">
        <f t="shared" si="2"/>
        <v>0</v>
      </c>
      <c r="L35" s="181">
        <v>21</v>
      </c>
      <c r="M35" s="181">
        <f t="shared" si="3"/>
        <v>0</v>
      </c>
      <c r="N35" s="179">
        <v>0</v>
      </c>
      <c r="O35" s="179">
        <f t="shared" si="4"/>
        <v>0</v>
      </c>
      <c r="P35" s="179">
        <v>0</v>
      </c>
      <c r="Q35" s="179">
        <f t="shared" si="5"/>
        <v>0</v>
      </c>
      <c r="R35" s="181"/>
      <c r="S35" s="181" t="s">
        <v>105</v>
      </c>
      <c r="T35" s="182" t="s">
        <v>106</v>
      </c>
      <c r="U35" s="160">
        <v>0</v>
      </c>
      <c r="V35" s="160">
        <f t="shared" si="6"/>
        <v>0</v>
      </c>
      <c r="W35" s="160"/>
      <c r="X35" s="160" t="s">
        <v>107</v>
      </c>
      <c r="Y35" s="160" t="s">
        <v>108</v>
      </c>
      <c r="Z35" s="153"/>
      <c r="AA35" s="153"/>
      <c r="AB35" s="153"/>
      <c r="AC35" s="153"/>
      <c r="AD35" s="153"/>
      <c r="AE35" s="153"/>
      <c r="AF35" s="153"/>
      <c r="AG35" s="153" t="s">
        <v>109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76">
        <v>28</v>
      </c>
      <c r="B36" s="177" t="s">
        <v>164</v>
      </c>
      <c r="C36" s="184" t="s">
        <v>165</v>
      </c>
      <c r="D36" s="178" t="s">
        <v>130</v>
      </c>
      <c r="E36" s="179">
        <v>2</v>
      </c>
      <c r="F36" s="180"/>
      <c r="G36" s="181">
        <f t="shared" si="0"/>
        <v>0</v>
      </c>
      <c r="H36" s="180"/>
      <c r="I36" s="181">
        <f t="shared" si="1"/>
        <v>0</v>
      </c>
      <c r="J36" s="180"/>
      <c r="K36" s="181">
        <f t="shared" si="2"/>
        <v>0</v>
      </c>
      <c r="L36" s="181">
        <v>21</v>
      </c>
      <c r="M36" s="181">
        <f t="shared" si="3"/>
        <v>0</v>
      </c>
      <c r="N36" s="179">
        <v>0</v>
      </c>
      <c r="O36" s="179">
        <f t="shared" si="4"/>
        <v>0</v>
      </c>
      <c r="P36" s="179">
        <v>0</v>
      </c>
      <c r="Q36" s="179">
        <f t="shared" si="5"/>
        <v>0</v>
      </c>
      <c r="R36" s="181"/>
      <c r="S36" s="181" t="s">
        <v>105</v>
      </c>
      <c r="T36" s="182" t="s">
        <v>106</v>
      </c>
      <c r="U36" s="160">
        <v>0</v>
      </c>
      <c r="V36" s="160">
        <f t="shared" si="6"/>
        <v>0</v>
      </c>
      <c r="W36" s="160"/>
      <c r="X36" s="160" t="s">
        <v>107</v>
      </c>
      <c r="Y36" s="160" t="s">
        <v>108</v>
      </c>
      <c r="Z36" s="153"/>
      <c r="AA36" s="153"/>
      <c r="AB36" s="153"/>
      <c r="AC36" s="153"/>
      <c r="AD36" s="153"/>
      <c r="AE36" s="153"/>
      <c r="AF36" s="153"/>
      <c r="AG36" s="153" t="s">
        <v>109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76">
        <v>29</v>
      </c>
      <c r="B37" s="177" t="s">
        <v>166</v>
      </c>
      <c r="C37" s="184" t="s">
        <v>167</v>
      </c>
      <c r="D37" s="178" t="s">
        <v>130</v>
      </c>
      <c r="E37" s="179">
        <v>4</v>
      </c>
      <c r="F37" s="180"/>
      <c r="G37" s="181">
        <f t="shared" si="0"/>
        <v>0</v>
      </c>
      <c r="H37" s="180"/>
      <c r="I37" s="181">
        <f t="shared" si="1"/>
        <v>0</v>
      </c>
      <c r="J37" s="180"/>
      <c r="K37" s="181">
        <f t="shared" si="2"/>
        <v>0</v>
      </c>
      <c r="L37" s="181">
        <v>21</v>
      </c>
      <c r="M37" s="181">
        <f t="shared" si="3"/>
        <v>0</v>
      </c>
      <c r="N37" s="179">
        <v>0</v>
      </c>
      <c r="O37" s="179">
        <f t="shared" si="4"/>
        <v>0</v>
      </c>
      <c r="P37" s="179">
        <v>0</v>
      </c>
      <c r="Q37" s="179">
        <f t="shared" si="5"/>
        <v>0</v>
      </c>
      <c r="R37" s="181"/>
      <c r="S37" s="181" t="s">
        <v>105</v>
      </c>
      <c r="T37" s="182" t="s">
        <v>106</v>
      </c>
      <c r="U37" s="160">
        <v>0</v>
      </c>
      <c r="V37" s="160">
        <f t="shared" si="6"/>
        <v>0</v>
      </c>
      <c r="W37" s="160"/>
      <c r="X37" s="160" t="s">
        <v>107</v>
      </c>
      <c r="Y37" s="160" t="s">
        <v>108</v>
      </c>
      <c r="Z37" s="153"/>
      <c r="AA37" s="153"/>
      <c r="AB37" s="153"/>
      <c r="AC37" s="153"/>
      <c r="AD37" s="153"/>
      <c r="AE37" s="153"/>
      <c r="AF37" s="153"/>
      <c r="AG37" s="153" t="s">
        <v>109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5">
      <c r="A38" s="176">
        <v>30</v>
      </c>
      <c r="B38" s="177" t="s">
        <v>168</v>
      </c>
      <c r="C38" s="184" t="s">
        <v>169</v>
      </c>
      <c r="D38" s="178" t="s">
        <v>130</v>
      </c>
      <c r="E38" s="179">
        <v>3</v>
      </c>
      <c r="F38" s="180"/>
      <c r="G38" s="181">
        <f t="shared" si="0"/>
        <v>0</v>
      </c>
      <c r="H38" s="180"/>
      <c r="I38" s="181">
        <f t="shared" si="1"/>
        <v>0</v>
      </c>
      <c r="J38" s="180"/>
      <c r="K38" s="181">
        <f t="shared" si="2"/>
        <v>0</v>
      </c>
      <c r="L38" s="181">
        <v>21</v>
      </c>
      <c r="M38" s="181">
        <f t="shared" si="3"/>
        <v>0</v>
      </c>
      <c r="N38" s="179">
        <v>0</v>
      </c>
      <c r="O38" s="179">
        <f t="shared" si="4"/>
        <v>0</v>
      </c>
      <c r="P38" s="179">
        <v>0</v>
      </c>
      <c r="Q38" s="179">
        <f t="shared" si="5"/>
        <v>0</v>
      </c>
      <c r="R38" s="181"/>
      <c r="S38" s="181" t="s">
        <v>105</v>
      </c>
      <c r="T38" s="182" t="s">
        <v>106</v>
      </c>
      <c r="U38" s="160">
        <v>0</v>
      </c>
      <c r="V38" s="160">
        <f t="shared" si="6"/>
        <v>0</v>
      </c>
      <c r="W38" s="160"/>
      <c r="X38" s="160" t="s">
        <v>107</v>
      </c>
      <c r="Y38" s="160" t="s">
        <v>108</v>
      </c>
      <c r="Z38" s="153"/>
      <c r="AA38" s="153"/>
      <c r="AB38" s="153"/>
      <c r="AC38" s="153"/>
      <c r="AD38" s="153"/>
      <c r="AE38" s="153"/>
      <c r="AF38" s="153"/>
      <c r="AG38" s="153" t="s">
        <v>109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5">
      <c r="A39" s="176">
        <v>31</v>
      </c>
      <c r="B39" s="177" t="s">
        <v>170</v>
      </c>
      <c r="C39" s="184" t="s">
        <v>171</v>
      </c>
      <c r="D39" s="178" t="s">
        <v>130</v>
      </c>
      <c r="E39" s="179">
        <v>1</v>
      </c>
      <c r="F39" s="180"/>
      <c r="G39" s="181">
        <f t="shared" si="0"/>
        <v>0</v>
      </c>
      <c r="H39" s="180"/>
      <c r="I39" s="181">
        <f t="shared" si="1"/>
        <v>0</v>
      </c>
      <c r="J39" s="180"/>
      <c r="K39" s="181">
        <f t="shared" si="2"/>
        <v>0</v>
      </c>
      <c r="L39" s="181">
        <v>21</v>
      </c>
      <c r="M39" s="181">
        <f t="shared" si="3"/>
        <v>0</v>
      </c>
      <c r="N39" s="179">
        <v>0</v>
      </c>
      <c r="O39" s="179">
        <f t="shared" si="4"/>
        <v>0</v>
      </c>
      <c r="P39" s="179">
        <v>0</v>
      </c>
      <c r="Q39" s="179">
        <f t="shared" si="5"/>
        <v>0</v>
      </c>
      <c r="R39" s="181"/>
      <c r="S39" s="181" t="s">
        <v>105</v>
      </c>
      <c r="T39" s="182" t="s">
        <v>106</v>
      </c>
      <c r="U39" s="160">
        <v>0</v>
      </c>
      <c r="V39" s="160">
        <f t="shared" si="6"/>
        <v>0</v>
      </c>
      <c r="W39" s="160"/>
      <c r="X39" s="160" t="s">
        <v>107</v>
      </c>
      <c r="Y39" s="160" t="s">
        <v>108</v>
      </c>
      <c r="Z39" s="153"/>
      <c r="AA39" s="153"/>
      <c r="AB39" s="153"/>
      <c r="AC39" s="153"/>
      <c r="AD39" s="153"/>
      <c r="AE39" s="153"/>
      <c r="AF39" s="153"/>
      <c r="AG39" s="153" t="s">
        <v>109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76">
        <v>32</v>
      </c>
      <c r="B40" s="177" t="s">
        <v>172</v>
      </c>
      <c r="C40" s="184" t="s">
        <v>173</v>
      </c>
      <c r="D40" s="178" t="s">
        <v>130</v>
      </c>
      <c r="E40" s="179">
        <v>1</v>
      </c>
      <c r="F40" s="180"/>
      <c r="G40" s="181">
        <f t="shared" si="0"/>
        <v>0</v>
      </c>
      <c r="H40" s="180"/>
      <c r="I40" s="181">
        <f t="shared" si="1"/>
        <v>0</v>
      </c>
      <c r="J40" s="180"/>
      <c r="K40" s="181">
        <f t="shared" si="2"/>
        <v>0</v>
      </c>
      <c r="L40" s="181">
        <v>21</v>
      </c>
      <c r="M40" s="181">
        <f t="shared" si="3"/>
        <v>0</v>
      </c>
      <c r="N40" s="179">
        <v>0</v>
      </c>
      <c r="O40" s="179">
        <f t="shared" si="4"/>
        <v>0</v>
      </c>
      <c r="P40" s="179">
        <v>0</v>
      </c>
      <c r="Q40" s="179">
        <f t="shared" si="5"/>
        <v>0</v>
      </c>
      <c r="R40" s="181"/>
      <c r="S40" s="181" t="s">
        <v>105</v>
      </c>
      <c r="T40" s="182" t="s">
        <v>106</v>
      </c>
      <c r="U40" s="160">
        <v>0</v>
      </c>
      <c r="V40" s="160">
        <f t="shared" si="6"/>
        <v>0</v>
      </c>
      <c r="W40" s="160"/>
      <c r="X40" s="160" t="s">
        <v>107</v>
      </c>
      <c r="Y40" s="160" t="s">
        <v>108</v>
      </c>
      <c r="Z40" s="153"/>
      <c r="AA40" s="153"/>
      <c r="AB40" s="153"/>
      <c r="AC40" s="153"/>
      <c r="AD40" s="153"/>
      <c r="AE40" s="153"/>
      <c r="AF40" s="153"/>
      <c r="AG40" s="153" t="s">
        <v>109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5">
      <c r="A41" s="176">
        <v>33</v>
      </c>
      <c r="B41" s="177" t="s">
        <v>174</v>
      </c>
      <c r="C41" s="184" t="s">
        <v>175</v>
      </c>
      <c r="D41" s="178" t="s">
        <v>130</v>
      </c>
      <c r="E41" s="179">
        <v>1</v>
      </c>
      <c r="F41" s="180"/>
      <c r="G41" s="181">
        <f t="shared" ref="G41:G72" si="7">ROUND(E41*F41,2)</f>
        <v>0</v>
      </c>
      <c r="H41" s="180"/>
      <c r="I41" s="181">
        <f t="shared" ref="I41:I72" si="8">ROUND(E41*H41,2)</f>
        <v>0</v>
      </c>
      <c r="J41" s="180"/>
      <c r="K41" s="181">
        <f t="shared" ref="K41:K72" si="9">ROUND(E41*J41,2)</f>
        <v>0</v>
      </c>
      <c r="L41" s="181">
        <v>21</v>
      </c>
      <c r="M41" s="181">
        <f t="shared" ref="M41:M72" si="10">G41*(1+L41/100)</f>
        <v>0</v>
      </c>
      <c r="N41" s="179">
        <v>0</v>
      </c>
      <c r="O41" s="179">
        <f t="shared" ref="O41:O72" si="11">ROUND(E41*N41,2)</f>
        <v>0</v>
      </c>
      <c r="P41" s="179">
        <v>0</v>
      </c>
      <c r="Q41" s="179">
        <f t="shared" ref="Q41:Q72" si="12">ROUND(E41*P41,2)</f>
        <v>0</v>
      </c>
      <c r="R41" s="181"/>
      <c r="S41" s="181" t="s">
        <v>105</v>
      </c>
      <c r="T41" s="182" t="s">
        <v>106</v>
      </c>
      <c r="U41" s="160">
        <v>0</v>
      </c>
      <c r="V41" s="160">
        <f t="shared" ref="V41:V72" si="13">ROUND(E41*U41,2)</f>
        <v>0</v>
      </c>
      <c r="W41" s="160"/>
      <c r="X41" s="160" t="s">
        <v>107</v>
      </c>
      <c r="Y41" s="160" t="s">
        <v>108</v>
      </c>
      <c r="Z41" s="153"/>
      <c r="AA41" s="153"/>
      <c r="AB41" s="153"/>
      <c r="AC41" s="153"/>
      <c r="AD41" s="153"/>
      <c r="AE41" s="153"/>
      <c r="AF41" s="153"/>
      <c r="AG41" s="153" t="s">
        <v>109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5">
      <c r="A42" s="176">
        <v>34</v>
      </c>
      <c r="B42" s="177" t="s">
        <v>176</v>
      </c>
      <c r="C42" s="184" t="s">
        <v>177</v>
      </c>
      <c r="D42" s="178" t="s">
        <v>130</v>
      </c>
      <c r="E42" s="179">
        <v>1</v>
      </c>
      <c r="F42" s="180"/>
      <c r="G42" s="181">
        <f t="shared" si="7"/>
        <v>0</v>
      </c>
      <c r="H42" s="180"/>
      <c r="I42" s="181">
        <f t="shared" si="8"/>
        <v>0</v>
      </c>
      <c r="J42" s="180"/>
      <c r="K42" s="181">
        <f t="shared" si="9"/>
        <v>0</v>
      </c>
      <c r="L42" s="181">
        <v>21</v>
      </c>
      <c r="M42" s="181">
        <f t="shared" si="10"/>
        <v>0</v>
      </c>
      <c r="N42" s="179">
        <v>0</v>
      </c>
      <c r="O42" s="179">
        <f t="shared" si="11"/>
        <v>0</v>
      </c>
      <c r="P42" s="179">
        <v>0</v>
      </c>
      <c r="Q42" s="179">
        <f t="shared" si="12"/>
        <v>0</v>
      </c>
      <c r="R42" s="181"/>
      <c r="S42" s="181" t="s">
        <v>105</v>
      </c>
      <c r="T42" s="182" t="s">
        <v>106</v>
      </c>
      <c r="U42" s="160">
        <v>0</v>
      </c>
      <c r="V42" s="160">
        <f t="shared" si="13"/>
        <v>0</v>
      </c>
      <c r="W42" s="160"/>
      <c r="X42" s="160" t="s">
        <v>107</v>
      </c>
      <c r="Y42" s="160" t="s">
        <v>108</v>
      </c>
      <c r="Z42" s="153"/>
      <c r="AA42" s="153"/>
      <c r="AB42" s="153"/>
      <c r="AC42" s="153"/>
      <c r="AD42" s="153"/>
      <c r="AE42" s="153"/>
      <c r="AF42" s="153"/>
      <c r="AG42" s="153" t="s">
        <v>109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76">
        <v>35</v>
      </c>
      <c r="B43" s="177" t="s">
        <v>178</v>
      </c>
      <c r="C43" s="184" t="s">
        <v>179</v>
      </c>
      <c r="D43" s="178" t="s">
        <v>130</v>
      </c>
      <c r="E43" s="179">
        <v>2</v>
      </c>
      <c r="F43" s="180"/>
      <c r="G43" s="181">
        <f t="shared" si="7"/>
        <v>0</v>
      </c>
      <c r="H43" s="180"/>
      <c r="I43" s="181">
        <f t="shared" si="8"/>
        <v>0</v>
      </c>
      <c r="J43" s="180"/>
      <c r="K43" s="181">
        <f t="shared" si="9"/>
        <v>0</v>
      </c>
      <c r="L43" s="181">
        <v>21</v>
      </c>
      <c r="M43" s="181">
        <f t="shared" si="10"/>
        <v>0</v>
      </c>
      <c r="N43" s="179">
        <v>0</v>
      </c>
      <c r="O43" s="179">
        <f t="shared" si="11"/>
        <v>0</v>
      </c>
      <c r="P43" s="179">
        <v>0</v>
      </c>
      <c r="Q43" s="179">
        <f t="shared" si="12"/>
        <v>0</v>
      </c>
      <c r="R43" s="181"/>
      <c r="S43" s="181" t="s">
        <v>105</v>
      </c>
      <c r="T43" s="182" t="s">
        <v>106</v>
      </c>
      <c r="U43" s="160">
        <v>0</v>
      </c>
      <c r="V43" s="160">
        <f t="shared" si="13"/>
        <v>0</v>
      </c>
      <c r="W43" s="160"/>
      <c r="X43" s="160" t="s">
        <v>107</v>
      </c>
      <c r="Y43" s="160" t="s">
        <v>108</v>
      </c>
      <c r="Z43" s="153"/>
      <c r="AA43" s="153"/>
      <c r="AB43" s="153"/>
      <c r="AC43" s="153"/>
      <c r="AD43" s="153"/>
      <c r="AE43" s="153"/>
      <c r="AF43" s="153"/>
      <c r="AG43" s="153" t="s">
        <v>109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5">
      <c r="A44" s="176">
        <v>36</v>
      </c>
      <c r="B44" s="177" t="s">
        <v>180</v>
      </c>
      <c r="C44" s="184" t="s">
        <v>181</v>
      </c>
      <c r="D44" s="178" t="s">
        <v>130</v>
      </c>
      <c r="E44" s="179">
        <v>2</v>
      </c>
      <c r="F44" s="180"/>
      <c r="G44" s="181">
        <f t="shared" si="7"/>
        <v>0</v>
      </c>
      <c r="H44" s="180"/>
      <c r="I44" s="181">
        <f t="shared" si="8"/>
        <v>0</v>
      </c>
      <c r="J44" s="180"/>
      <c r="K44" s="181">
        <f t="shared" si="9"/>
        <v>0</v>
      </c>
      <c r="L44" s="181">
        <v>21</v>
      </c>
      <c r="M44" s="181">
        <f t="shared" si="10"/>
        <v>0</v>
      </c>
      <c r="N44" s="179">
        <v>0</v>
      </c>
      <c r="O44" s="179">
        <f t="shared" si="11"/>
        <v>0</v>
      </c>
      <c r="P44" s="179">
        <v>0</v>
      </c>
      <c r="Q44" s="179">
        <f t="shared" si="12"/>
        <v>0</v>
      </c>
      <c r="R44" s="181"/>
      <c r="S44" s="181" t="s">
        <v>105</v>
      </c>
      <c r="T44" s="182" t="s">
        <v>106</v>
      </c>
      <c r="U44" s="160">
        <v>0</v>
      </c>
      <c r="V44" s="160">
        <f t="shared" si="13"/>
        <v>0</v>
      </c>
      <c r="W44" s="160"/>
      <c r="X44" s="160" t="s">
        <v>107</v>
      </c>
      <c r="Y44" s="160" t="s">
        <v>108</v>
      </c>
      <c r="Z44" s="153"/>
      <c r="AA44" s="153"/>
      <c r="AB44" s="153"/>
      <c r="AC44" s="153"/>
      <c r="AD44" s="153"/>
      <c r="AE44" s="153"/>
      <c r="AF44" s="153"/>
      <c r="AG44" s="153" t="s">
        <v>109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76">
        <v>37</v>
      </c>
      <c r="B45" s="177" t="s">
        <v>182</v>
      </c>
      <c r="C45" s="184" t="s">
        <v>183</v>
      </c>
      <c r="D45" s="178" t="s">
        <v>130</v>
      </c>
      <c r="E45" s="179">
        <v>1</v>
      </c>
      <c r="F45" s="180"/>
      <c r="G45" s="181">
        <f t="shared" si="7"/>
        <v>0</v>
      </c>
      <c r="H45" s="180"/>
      <c r="I45" s="181">
        <f t="shared" si="8"/>
        <v>0</v>
      </c>
      <c r="J45" s="180"/>
      <c r="K45" s="181">
        <f t="shared" si="9"/>
        <v>0</v>
      </c>
      <c r="L45" s="181">
        <v>21</v>
      </c>
      <c r="M45" s="181">
        <f t="shared" si="10"/>
        <v>0</v>
      </c>
      <c r="N45" s="179">
        <v>0</v>
      </c>
      <c r="O45" s="179">
        <f t="shared" si="11"/>
        <v>0</v>
      </c>
      <c r="P45" s="179">
        <v>0</v>
      </c>
      <c r="Q45" s="179">
        <f t="shared" si="12"/>
        <v>0</v>
      </c>
      <c r="R45" s="181"/>
      <c r="S45" s="181" t="s">
        <v>105</v>
      </c>
      <c r="T45" s="182" t="s">
        <v>106</v>
      </c>
      <c r="U45" s="160">
        <v>0</v>
      </c>
      <c r="V45" s="160">
        <f t="shared" si="13"/>
        <v>0</v>
      </c>
      <c r="W45" s="160"/>
      <c r="X45" s="160" t="s">
        <v>107</v>
      </c>
      <c r="Y45" s="160" t="s">
        <v>108</v>
      </c>
      <c r="Z45" s="153"/>
      <c r="AA45" s="153"/>
      <c r="AB45" s="153"/>
      <c r="AC45" s="153"/>
      <c r="AD45" s="153"/>
      <c r="AE45" s="153"/>
      <c r="AF45" s="153"/>
      <c r="AG45" s="153" t="s">
        <v>109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76">
        <v>38</v>
      </c>
      <c r="B46" s="177" t="s">
        <v>184</v>
      </c>
      <c r="C46" s="184" t="s">
        <v>185</v>
      </c>
      <c r="D46" s="178" t="s">
        <v>130</v>
      </c>
      <c r="E46" s="179">
        <v>1</v>
      </c>
      <c r="F46" s="180"/>
      <c r="G46" s="181">
        <f t="shared" si="7"/>
        <v>0</v>
      </c>
      <c r="H46" s="180"/>
      <c r="I46" s="181">
        <f t="shared" si="8"/>
        <v>0</v>
      </c>
      <c r="J46" s="180"/>
      <c r="K46" s="181">
        <f t="shared" si="9"/>
        <v>0</v>
      </c>
      <c r="L46" s="181">
        <v>21</v>
      </c>
      <c r="M46" s="181">
        <f t="shared" si="10"/>
        <v>0</v>
      </c>
      <c r="N46" s="179">
        <v>0</v>
      </c>
      <c r="O46" s="179">
        <f t="shared" si="11"/>
        <v>0</v>
      </c>
      <c r="P46" s="179">
        <v>0</v>
      </c>
      <c r="Q46" s="179">
        <f t="shared" si="12"/>
        <v>0</v>
      </c>
      <c r="R46" s="181"/>
      <c r="S46" s="181" t="s">
        <v>105</v>
      </c>
      <c r="T46" s="182" t="s">
        <v>106</v>
      </c>
      <c r="U46" s="160">
        <v>0</v>
      </c>
      <c r="V46" s="160">
        <f t="shared" si="13"/>
        <v>0</v>
      </c>
      <c r="W46" s="160"/>
      <c r="X46" s="160" t="s">
        <v>107</v>
      </c>
      <c r="Y46" s="160" t="s">
        <v>108</v>
      </c>
      <c r="Z46" s="153"/>
      <c r="AA46" s="153"/>
      <c r="AB46" s="153"/>
      <c r="AC46" s="153"/>
      <c r="AD46" s="153"/>
      <c r="AE46" s="153"/>
      <c r="AF46" s="153"/>
      <c r="AG46" s="153" t="s">
        <v>109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76">
        <v>39</v>
      </c>
      <c r="B47" s="177" t="s">
        <v>186</v>
      </c>
      <c r="C47" s="184" t="s">
        <v>187</v>
      </c>
      <c r="D47" s="178" t="s">
        <v>130</v>
      </c>
      <c r="E47" s="179">
        <v>1</v>
      </c>
      <c r="F47" s="180"/>
      <c r="G47" s="181">
        <f t="shared" si="7"/>
        <v>0</v>
      </c>
      <c r="H47" s="180"/>
      <c r="I47" s="181">
        <f t="shared" si="8"/>
        <v>0</v>
      </c>
      <c r="J47" s="180"/>
      <c r="K47" s="181">
        <f t="shared" si="9"/>
        <v>0</v>
      </c>
      <c r="L47" s="181">
        <v>21</v>
      </c>
      <c r="M47" s="181">
        <f t="shared" si="10"/>
        <v>0</v>
      </c>
      <c r="N47" s="179">
        <v>0</v>
      </c>
      <c r="O47" s="179">
        <f t="shared" si="11"/>
        <v>0</v>
      </c>
      <c r="P47" s="179">
        <v>0</v>
      </c>
      <c r="Q47" s="179">
        <f t="shared" si="12"/>
        <v>0</v>
      </c>
      <c r="R47" s="181"/>
      <c r="S47" s="181" t="s">
        <v>105</v>
      </c>
      <c r="T47" s="182" t="s">
        <v>106</v>
      </c>
      <c r="U47" s="160">
        <v>0</v>
      </c>
      <c r="V47" s="160">
        <f t="shared" si="13"/>
        <v>0</v>
      </c>
      <c r="W47" s="160"/>
      <c r="X47" s="160" t="s">
        <v>107</v>
      </c>
      <c r="Y47" s="160" t="s">
        <v>108</v>
      </c>
      <c r="Z47" s="153"/>
      <c r="AA47" s="153"/>
      <c r="AB47" s="153"/>
      <c r="AC47" s="153"/>
      <c r="AD47" s="153"/>
      <c r="AE47" s="153"/>
      <c r="AF47" s="153"/>
      <c r="AG47" s="153" t="s">
        <v>109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76">
        <v>40</v>
      </c>
      <c r="B48" s="177" t="s">
        <v>188</v>
      </c>
      <c r="C48" s="184" t="s">
        <v>189</v>
      </c>
      <c r="D48" s="178" t="s">
        <v>130</v>
      </c>
      <c r="E48" s="179">
        <v>4</v>
      </c>
      <c r="F48" s="180"/>
      <c r="G48" s="181">
        <f t="shared" si="7"/>
        <v>0</v>
      </c>
      <c r="H48" s="180"/>
      <c r="I48" s="181">
        <f t="shared" si="8"/>
        <v>0</v>
      </c>
      <c r="J48" s="180"/>
      <c r="K48" s="181">
        <f t="shared" si="9"/>
        <v>0</v>
      </c>
      <c r="L48" s="181">
        <v>21</v>
      </c>
      <c r="M48" s="181">
        <f t="shared" si="10"/>
        <v>0</v>
      </c>
      <c r="N48" s="179">
        <v>0</v>
      </c>
      <c r="O48" s="179">
        <f t="shared" si="11"/>
        <v>0</v>
      </c>
      <c r="P48" s="179">
        <v>0</v>
      </c>
      <c r="Q48" s="179">
        <f t="shared" si="12"/>
        <v>0</v>
      </c>
      <c r="R48" s="181"/>
      <c r="S48" s="181" t="s">
        <v>105</v>
      </c>
      <c r="T48" s="182" t="s">
        <v>106</v>
      </c>
      <c r="U48" s="160">
        <v>0</v>
      </c>
      <c r="V48" s="160">
        <f t="shared" si="13"/>
        <v>0</v>
      </c>
      <c r="W48" s="160"/>
      <c r="X48" s="160" t="s">
        <v>107</v>
      </c>
      <c r="Y48" s="160" t="s">
        <v>108</v>
      </c>
      <c r="Z48" s="153"/>
      <c r="AA48" s="153"/>
      <c r="AB48" s="153"/>
      <c r="AC48" s="153"/>
      <c r="AD48" s="153"/>
      <c r="AE48" s="153"/>
      <c r="AF48" s="153"/>
      <c r="AG48" s="153" t="s">
        <v>109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76">
        <v>41</v>
      </c>
      <c r="B49" s="177" t="s">
        <v>190</v>
      </c>
      <c r="C49" s="184" t="s">
        <v>191</v>
      </c>
      <c r="D49" s="178" t="s">
        <v>130</v>
      </c>
      <c r="E49" s="179">
        <v>1</v>
      </c>
      <c r="F49" s="180"/>
      <c r="G49" s="181">
        <f t="shared" si="7"/>
        <v>0</v>
      </c>
      <c r="H49" s="180"/>
      <c r="I49" s="181">
        <f t="shared" si="8"/>
        <v>0</v>
      </c>
      <c r="J49" s="180"/>
      <c r="K49" s="181">
        <f t="shared" si="9"/>
        <v>0</v>
      </c>
      <c r="L49" s="181">
        <v>21</v>
      </c>
      <c r="M49" s="181">
        <f t="shared" si="10"/>
        <v>0</v>
      </c>
      <c r="N49" s="179">
        <v>0</v>
      </c>
      <c r="O49" s="179">
        <f t="shared" si="11"/>
        <v>0</v>
      </c>
      <c r="P49" s="179">
        <v>0</v>
      </c>
      <c r="Q49" s="179">
        <f t="shared" si="12"/>
        <v>0</v>
      </c>
      <c r="R49" s="181"/>
      <c r="S49" s="181" t="s">
        <v>105</v>
      </c>
      <c r="T49" s="182" t="s">
        <v>106</v>
      </c>
      <c r="U49" s="160">
        <v>0</v>
      </c>
      <c r="V49" s="160">
        <f t="shared" si="13"/>
        <v>0</v>
      </c>
      <c r="W49" s="160"/>
      <c r="X49" s="160" t="s">
        <v>107</v>
      </c>
      <c r="Y49" s="160" t="s">
        <v>108</v>
      </c>
      <c r="Z49" s="153"/>
      <c r="AA49" s="153"/>
      <c r="AB49" s="153"/>
      <c r="AC49" s="153"/>
      <c r="AD49" s="153"/>
      <c r="AE49" s="153"/>
      <c r="AF49" s="153"/>
      <c r="AG49" s="153" t="s">
        <v>109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5">
      <c r="A50" s="176">
        <v>42</v>
      </c>
      <c r="B50" s="177" t="s">
        <v>192</v>
      </c>
      <c r="C50" s="184" t="s">
        <v>193</v>
      </c>
      <c r="D50" s="178" t="s">
        <v>130</v>
      </c>
      <c r="E50" s="179">
        <v>1</v>
      </c>
      <c r="F50" s="180"/>
      <c r="G50" s="181">
        <f t="shared" si="7"/>
        <v>0</v>
      </c>
      <c r="H50" s="180"/>
      <c r="I50" s="181">
        <f t="shared" si="8"/>
        <v>0</v>
      </c>
      <c r="J50" s="180"/>
      <c r="K50" s="181">
        <f t="shared" si="9"/>
        <v>0</v>
      </c>
      <c r="L50" s="181">
        <v>21</v>
      </c>
      <c r="M50" s="181">
        <f t="shared" si="10"/>
        <v>0</v>
      </c>
      <c r="N50" s="179">
        <v>0</v>
      </c>
      <c r="O50" s="179">
        <f t="shared" si="11"/>
        <v>0</v>
      </c>
      <c r="P50" s="179">
        <v>0</v>
      </c>
      <c r="Q50" s="179">
        <f t="shared" si="12"/>
        <v>0</v>
      </c>
      <c r="R50" s="181"/>
      <c r="S50" s="181" t="s">
        <v>105</v>
      </c>
      <c r="T50" s="182" t="s">
        <v>106</v>
      </c>
      <c r="U50" s="160">
        <v>0</v>
      </c>
      <c r="V50" s="160">
        <f t="shared" si="13"/>
        <v>0</v>
      </c>
      <c r="W50" s="160"/>
      <c r="X50" s="160" t="s">
        <v>107</v>
      </c>
      <c r="Y50" s="160" t="s">
        <v>108</v>
      </c>
      <c r="Z50" s="153"/>
      <c r="AA50" s="153"/>
      <c r="AB50" s="153"/>
      <c r="AC50" s="153"/>
      <c r="AD50" s="153"/>
      <c r="AE50" s="153"/>
      <c r="AF50" s="153"/>
      <c r="AG50" s="153" t="s">
        <v>109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76">
        <v>43</v>
      </c>
      <c r="B51" s="177" t="s">
        <v>194</v>
      </c>
      <c r="C51" s="184" t="s">
        <v>195</v>
      </c>
      <c r="D51" s="178" t="s">
        <v>130</v>
      </c>
      <c r="E51" s="179">
        <v>6</v>
      </c>
      <c r="F51" s="180"/>
      <c r="G51" s="181">
        <f t="shared" si="7"/>
        <v>0</v>
      </c>
      <c r="H51" s="180"/>
      <c r="I51" s="181">
        <f t="shared" si="8"/>
        <v>0</v>
      </c>
      <c r="J51" s="180"/>
      <c r="K51" s="181">
        <f t="shared" si="9"/>
        <v>0</v>
      </c>
      <c r="L51" s="181">
        <v>21</v>
      </c>
      <c r="M51" s="181">
        <f t="shared" si="10"/>
        <v>0</v>
      </c>
      <c r="N51" s="179">
        <v>0</v>
      </c>
      <c r="O51" s="179">
        <f t="shared" si="11"/>
        <v>0</v>
      </c>
      <c r="P51" s="179">
        <v>0</v>
      </c>
      <c r="Q51" s="179">
        <f t="shared" si="12"/>
        <v>0</v>
      </c>
      <c r="R51" s="181"/>
      <c r="S51" s="181" t="s">
        <v>105</v>
      </c>
      <c r="T51" s="182" t="s">
        <v>106</v>
      </c>
      <c r="U51" s="160">
        <v>0</v>
      </c>
      <c r="V51" s="160">
        <f t="shared" si="13"/>
        <v>0</v>
      </c>
      <c r="W51" s="160"/>
      <c r="X51" s="160" t="s">
        <v>107</v>
      </c>
      <c r="Y51" s="160" t="s">
        <v>108</v>
      </c>
      <c r="Z51" s="153"/>
      <c r="AA51" s="153"/>
      <c r="AB51" s="153"/>
      <c r="AC51" s="153"/>
      <c r="AD51" s="153"/>
      <c r="AE51" s="153"/>
      <c r="AF51" s="153"/>
      <c r="AG51" s="153" t="s">
        <v>109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76">
        <v>44</v>
      </c>
      <c r="B52" s="177" t="s">
        <v>196</v>
      </c>
      <c r="C52" s="184" t="s">
        <v>197</v>
      </c>
      <c r="D52" s="178" t="s">
        <v>198</v>
      </c>
      <c r="E52" s="179">
        <v>180</v>
      </c>
      <c r="F52" s="180"/>
      <c r="G52" s="181">
        <f t="shared" si="7"/>
        <v>0</v>
      </c>
      <c r="H52" s="180"/>
      <c r="I52" s="181">
        <f t="shared" si="8"/>
        <v>0</v>
      </c>
      <c r="J52" s="180"/>
      <c r="K52" s="181">
        <f t="shared" si="9"/>
        <v>0</v>
      </c>
      <c r="L52" s="181">
        <v>21</v>
      </c>
      <c r="M52" s="181">
        <f t="shared" si="10"/>
        <v>0</v>
      </c>
      <c r="N52" s="179">
        <v>0</v>
      </c>
      <c r="O52" s="179">
        <f t="shared" si="11"/>
        <v>0</v>
      </c>
      <c r="P52" s="179">
        <v>0</v>
      </c>
      <c r="Q52" s="179">
        <f t="shared" si="12"/>
        <v>0</v>
      </c>
      <c r="R52" s="181"/>
      <c r="S52" s="181" t="s">
        <v>105</v>
      </c>
      <c r="T52" s="182" t="s">
        <v>106</v>
      </c>
      <c r="U52" s="160">
        <v>0</v>
      </c>
      <c r="V52" s="160">
        <f t="shared" si="13"/>
        <v>0</v>
      </c>
      <c r="W52" s="160"/>
      <c r="X52" s="160" t="s">
        <v>107</v>
      </c>
      <c r="Y52" s="160" t="s">
        <v>108</v>
      </c>
      <c r="Z52" s="153"/>
      <c r="AA52" s="153"/>
      <c r="AB52" s="153"/>
      <c r="AC52" s="153"/>
      <c r="AD52" s="153"/>
      <c r="AE52" s="153"/>
      <c r="AF52" s="153"/>
      <c r="AG52" s="153" t="s">
        <v>109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76">
        <v>45</v>
      </c>
      <c r="B53" s="177" t="s">
        <v>199</v>
      </c>
      <c r="C53" s="184" t="s">
        <v>200</v>
      </c>
      <c r="D53" s="178" t="s">
        <v>104</v>
      </c>
      <c r="E53" s="179">
        <v>90</v>
      </c>
      <c r="F53" s="180"/>
      <c r="G53" s="181">
        <f t="shared" si="7"/>
        <v>0</v>
      </c>
      <c r="H53" s="180"/>
      <c r="I53" s="181">
        <f t="shared" si="8"/>
        <v>0</v>
      </c>
      <c r="J53" s="180"/>
      <c r="K53" s="181">
        <f t="shared" si="9"/>
        <v>0</v>
      </c>
      <c r="L53" s="181">
        <v>21</v>
      </c>
      <c r="M53" s="181">
        <f t="shared" si="10"/>
        <v>0</v>
      </c>
      <c r="N53" s="179">
        <v>0</v>
      </c>
      <c r="O53" s="179">
        <f t="shared" si="11"/>
        <v>0</v>
      </c>
      <c r="P53" s="179">
        <v>0</v>
      </c>
      <c r="Q53" s="179">
        <f t="shared" si="12"/>
        <v>0</v>
      </c>
      <c r="R53" s="181"/>
      <c r="S53" s="181" t="s">
        <v>105</v>
      </c>
      <c r="T53" s="182" t="s">
        <v>106</v>
      </c>
      <c r="U53" s="160">
        <v>0</v>
      </c>
      <c r="V53" s="160">
        <f t="shared" si="13"/>
        <v>0</v>
      </c>
      <c r="W53" s="160"/>
      <c r="X53" s="160" t="s">
        <v>107</v>
      </c>
      <c r="Y53" s="160" t="s">
        <v>108</v>
      </c>
      <c r="Z53" s="153"/>
      <c r="AA53" s="153"/>
      <c r="AB53" s="153"/>
      <c r="AC53" s="153"/>
      <c r="AD53" s="153"/>
      <c r="AE53" s="153"/>
      <c r="AF53" s="153"/>
      <c r="AG53" s="153" t="s">
        <v>109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5">
      <c r="A54" s="176">
        <v>46</v>
      </c>
      <c r="B54" s="177" t="s">
        <v>201</v>
      </c>
      <c r="C54" s="184" t="s">
        <v>202</v>
      </c>
      <c r="D54" s="178" t="s">
        <v>130</v>
      </c>
      <c r="E54" s="179">
        <v>75</v>
      </c>
      <c r="F54" s="180"/>
      <c r="G54" s="181">
        <f t="shared" si="7"/>
        <v>0</v>
      </c>
      <c r="H54" s="180"/>
      <c r="I54" s="181">
        <f t="shared" si="8"/>
        <v>0</v>
      </c>
      <c r="J54" s="180"/>
      <c r="K54" s="181">
        <f t="shared" si="9"/>
        <v>0</v>
      </c>
      <c r="L54" s="181">
        <v>21</v>
      </c>
      <c r="M54" s="181">
        <f t="shared" si="10"/>
        <v>0</v>
      </c>
      <c r="N54" s="179">
        <v>0</v>
      </c>
      <c r="O54" s="179">
        <f t="shared" si="11"/>
        <v>0</v>
      </c>
      <c r="P54" s="179">
        <v>0</v>
      </c>
      <c r="Q54" s="179">
        <f t="shared" si="12"/>
        <v>0</v>
      </c>
      <c r="R54" s="181"/>
      <c r="S54" s="181" t="s">
        <v>105</v>
      </c>
      <c r="T54" s="182" t="s">
        <v>106</v>
      </c>
      <c r="U54" s="160">
        <v>0</v>
      </c>
      <c r="V54" s="160">
        <f t="shared" si="13"/>
        <v>0</v>
      </c>
      <c r="W54" s="160"/>
      <c r="X54" s="160" t="s">
        <v>107</v>
      </c>
      <c r="Y54" s="160" t="s">
        <v>108</v>
      </c>
      <c r="Z54" s="153"/>
      <c r="AA54" s="153"/>
      <c r="AB54" s="153"/>
      <c r="AC54" s="153"/>
      <c r="AD54" s="153"/>
      <c r="AE54" s="153"/>
      <c r="AF54" s="153"/>
      <c r="AG54" s="153" t="s">
        <v>109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5">
      <c r="A55" s="176">
        <v>47</v>
      </c>
      <c r="B55" s="177" t="s">
        <v>203</v>
      </c>
      <c r="C55" s="184" t="s">
        <v>204</v>
      </c>
      <c r="D55" s="178" t="s">
        <v>153</v>
      </c>
      <c r="E55" s="179">
        <v>1</v>
      </c>
      <c r="F55" s="180"/>
      <c r="G55" s="181">
        <f t="shared" si="7"/>
        <v>0</v>
      </c>
      <c r="H55" s="180"/>
      <c r="I55" s="181">
        <f t="shared" si="8"/>
        <v>0</v>
      </c>
      <c r="J55" s="180"/>
      <c r="K55" s="181">
        <f t="shared" si="9"/>
        <v>0</v>
      </c>
      <c r="L55" s="181">
        <v>21</v>
      </c>
      <c r="M55" s="181">
        <f t="shared" si="10"/>
        <v>0</v>
      </c>
      <c r="N55" s="179">
        <v>0</v>
      </c>
      <c r="O55" s="179">
        <f t="shared" si="11"/>
        <v>0</v>
      </c>
      <c r="P55" s="179">
        <v>0</v>
      </c>
      <c r="Q55" s="179">
        <f t="shared" si="12"/>
        <v>0</v>
      </c>
      <c r="R55" s="181"/>
      <c r="S55" s="181" t="s">
        <v>105</v>
      </c>
      <c r="T55" s="182" t="s">
        <v>106</v>
      </c>
      <c r="U55" s="160">
        <v>0</v>
      </c>
      <c r="V55" s="160">
        <f t="shared" si="13"/>
        <v>0</v>
      </c>
      <c r="W55" s="160"/>
      <c r="X55" s="160" t="s">
        <v>107</v>
      </c>
      <c r="Y55" s="160" t="s">
        <v>108</v>
      </c>
      <c r="Z55" s="153"/>
      <c r="AA55" s="153"/>
      <c r="AB55" s="153"/>
      <c r="AC55" s="153"/>
      <c r="AD55" s="153"/>
      <c r="AE55" s="153"/>
      <c r="AF55" s="153"/>
      <c r="AG55" s="153" t="s">
        <v>109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76">
        <v>48</v>
      </c>
      <c r="B56" s="177" t="s">
        <v>205</v>
      </c>
      <c r="C56" s="184" t="s">
        <v>206</v>
      </c>
      <c r="D56" s="178" t="s">
        <v>153</v>
      </c>
      <c r="E56" s="179">
        <v>1</v>
      </c>
      <c r="F56" s="180"/>
      <c r="G56" s="181">
        <f t="shared" si="7"/>
        <v>0</v>
      </c>
      <c r="H56" s="180"/>
      <c r="I56" s="181">
        <f t="shared" si="8"/>
        <v>0</v>
      </c>
      <c r="J56" s="180"/>
      <c r="K56" s="181">
        <f t="shared" si="9"/>
        <v>0</v>
      </c>
      <c r="L56" s="181">
        <v>21</v>
      </c>
      <c r="M56" s="181">
        <f t="shared" si="10"/>
        <v>0</v>
      </c>
      <c r="N56" s="179">
        <v>0</v>
      </c>
      <c r="O56" s="179">
        <f t="shared" si="11"/>
        <v>0</v>
      </c>
      <c r="P56" s="179">
        <v>0</v>
      </c>
      <c r="Q56" s="179">
        <f t="shared" si="12"/>
        <v>0</v>
      </c>
      <c r="R56" s="181"/>
      <c r="S56" s="181" t="s">
        <v>105</v>
      </c>
      <c r="T56" s="182" t="s">
        <v>106</v>
      </c>
      <c r="U56" s="160">
        <v>0</v>
      </c>
      <c r="V56" s="160">
        <f t="shared" si="13"/>
        <v>0</v>
      </c>
      <c r="W56" s="160"/>
      <c r="X56" s="160" t="s">
        <v>107</v>
      </c>
      <c r="Y56" s="160" t="s">
        <v>108</v>
      </c>
      <c r="Z56" s="153"/>
      <c r="AA56" s="153"/>
      <c r="AB56" s="153"/>
      <c r="AC56" s="153"/>
      <c r="AD56" s="153"/>
      <c r="AE56" s="153"/>
      <c r="AF56" s="153"/>
      <c r="AG56" s="153" t="s">
        <v>109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5">
      <c r="A57" s="176">
        <v>49</v>
      </c>
      <c r="B57" s="177" t="s">
        <v>207</v>
      </c>
      <c r="C57" s="184" t="s">
        <v>208</v>
      </c>
      <c r="D57" s="178" t="s">
        <v>153</v>
      </c>
      <c r="E57" s="179">
        <v>1</v>
      </c>
      <c r="F57" s="180"/>
      <c r="G57" s="181">
        <f t="shared" si="7"/>
        <v>0</v>
      </c>
      <c r="H57" s="180"/>
      <c r="I57" s="181">
        <f t="shared" si="8"/>
        <v>0</v>
      </c>
      <c r="J57" s="180"/>
      <c r="K57" s="181">
        <f t="shared" si="9"/>
        <v>0</v>
      </c>
      <c r="L57" s="181">
        <v>21</v>
      </c>
      <c r="M57" s="181">
        <f t="shared" si="10"/>
        <v>0</v>
      </c>
      <c r="N57" s="179">
        <v>0</v>
      </c>
      <c r="O57" s="179">
        <f t="shared" si="11"/>
        <v>0</v>
      </c>
      <c r="P57" s="179">
        <v>0</v>
      </c>
      <c r="Q57" s="179">
        <f t="shared" si="12"/>
        <v>0</v>
      </c>
      <c r="R57" s="181"/>
      <c r="S57" s="181" t="s">
        <v>105</v>
      </c>
      <c r="T57" s="182" t="s">
        <v>106</v>
      </c>
      <c r="U57" s="160">
        <v>0</v>
      </c>
      <c r="V57" s="160">
        <f t="shared" si="13"/>
        <v>0</v>
      </c>
      <c r="W57" s="160"/>
      <c r="X57" s="160" t="s">
        <v>107</v>
      </c>
      <c r="Y57" s="160" t="s">
        <v>108</v>
      </c>
      <c r="Z57" s="153"/>
      <c r="AA57" s="153"/>
      <c r="AB57" s="153"/>
      <c r="AC57" s="153"/>
      <c r="AD57" s="153"/>
      <c r="AE57" s="153"/>
      <c r="AF57" s="153"/>
      <c r="AG57" s="153" t="s">
        <v>109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76">
        <v>50</v>
      </c>
      <c r="B58" s="177" t="s">
        <v>209</v>
      </c>
      <c r="C58" s="184" t="s">
        <v>210</v>
      </c>
      <c r="D58" s="178" t="s">
        <v>153</v>
      </c>
      <c r="E58" s="179">
        <v>1</v>
      </c>
      <c r="F58" s="180"/>
      <c r="G58" s="181">
        <f t="shared" si="7"/>
        <v>0</v>
      </c>
      <c r="H58" s="180"/>
      <c r="I58" s="181">
        <f t="shared" si="8"/>
        <v>0</v>
      </c>
      <c r="J58" s="180"/>
      <c r="K58" s="181">
        <f t="shared" si="9"/>
        <v>0</v>
      </c>
      <c r="L58" s="181">
        <v>21</v>
      </c>
      <c r="M58" s="181">
        <f t="shared" si="10"/>
        <v>0</v>
      </c>
      <c r="N58" s="179">
        <v>0</v>
      </c>
      <c r="O58" s="179">
        <f t="shared" si="11"/>
        <v>0</v>
      </c>
      <c r="P58" s="179">
        <v>0</v>
      </c>
      <c r="Q58" s="179">
        <f t="shared" si="12"/>
        <v>0</v>
      </c>
      <c r="R58" s="181"/>
      <c r="S58" s="181" t="s">
        <v>105</v>
      </c>
      <c r="T58" s="182" t="s">
        <v>106</v>
      </c>
      <c r="U58" s="160">
        <v>0</v>
      </c>
      <c r="V58" s="160">
        <f t="shared" si="13"/>
        <v>0</v>
      </c>
      <c r="W58" s="160"/>
      <c r="X58" s="160" t="s">
        <v>107</v>
      </c>
      <c r="Y58" s="160" t="s">
        <v>108</v>
      </c>
      <c r="Z58" s="153"/>
      <c r="AA58" s="153"/>
      <c r="AB58" s="153"/>
      <c r="AC58" s="153"/>
      <c r="AD58" s="153"/>
      <c r="AE58" s="153"/>
      <c r="AF58" s="153"/>
      <c r="AG58" s="153" t="s">
        <v>109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76">
        <v>51</v>
      </c>
      <c r="B59" s="177" t="s">
        <v>211</v>
      </c>
      <c r="C59" s="184" t="s">
        <v>212</v>
      </c>
      <c r="D59" s="178" t="s">
        <v>153</v>
      </c>
      <c r="E59" s="179">
        <v>1</v>
      </c>
      <c r="F59" s="180"/>
      <c r="G59" s="181">
        <f t="shared" si="7"/>
        <v>0</v>
      </c>
      <c r="H59" s="180"/>
      <c r="I59" s="181">
        <f t="shared" si="8"/>
        <v>0</v>
      </c>
      <c r="J59" s="180"/>
      <c r="K59" s="181">
        <f t="shared" si="9"/>
        <v>0</v>
      </c>
      <c r="L59" s="181">
        <v>21</v>
      </c>
      <c r="M59" s="181">
        <f t="shared" si="10"/>
        <v>0</v>
      </c>
      <c r="N59" s="179">
        <v>0</v>
      </c>
      <c r="O59" s="179">
        <f t="shared" si="11"/>
        <v>0</v>
      </c>
      <c r="P59" s="179">
        <v>0</v>
      </c>
      <c r="Q59" s="179">
        <f t="shared" si="12"/>
        <v>0</v>
      </c>
      <c r="R59" s="181"/>
      <c r="S59" s="181" t="s">
        <v>105</v>
      </c>
      <c r="T59" s="182" t="s">
        <v>106</v>
      </c>
      <c r="U59" s="160">
        <v>0</v>
      </c>
      <c r="V59" s="160">
        <f t="shared" si="13"/>
        <v>0</v>
      </c>
      <c r="W59" s="160"/>
      <c r="X59" s="160" t="s">
        <v>107</v>
      </c>
      <c r="Y59" s="160" t="s">
        <v>108</v>
      </c>
      <c r="Z59" s="153"/>
      <c r="AA59" s="153"/>
      <c r="AB59" s="153"/>
      <c r="AC59" s="153"/>
      <c r="AD59" s="153"/>
      <c r="AE59" s="153"/>
      <c r="AF59" s="153"/>
      <c r="AG59" s="153" t="s">
        <v>109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5">
      <c r="A60" s="169">
        <v>52</v>
      </c>
      <c r="B60" s="170" t="s">
        <v>213</v>
      </c>
      <c r="C60" s="185" t="s">
        <v>214</v>
      </c>
      <c r="D60" s="171" t="s">
        <v>153</v>
      </c>
      <c r="E60" s="172">
        <v>1</v>
      </c>
      <c r="F60" s="173"/>
      <c r="G60" s="174">
        <f t="shared" si="7"/>
        <v>0</v>
      </c>
      <c r="H60" s="173"/>
      <c r="I60" s="174">
        <f t="shared" si="8"/>
        <v>0</v>
      </c>
      <c r="J60" s="173"/>
      <c r="K60" s="174">
        <f t="shared" si="9"/>
        <v>0</v>
      </c>
      <c r="L60" s="174">
        <v>21</v>
      </c>
      <c r="M60" s="174">
        <f t="shared" si="10"/>
        <v>0</v>
      </c>
      <c r="N60" s="172">
        <v>0</v>
      </c>
      <c r="O60" s="172">
        <f t="shared" si="11"/>
        <v>0</v>
      </c>
      <c r="P60" s="172">
        <v>0</v>
      </c>
      <c r="Q60" s="172">
        <f t="shared" si="12"/>
        <v>0</v>
      </c>
      <c r="R60" s="174"/>
      <c r="S60" s="174" t="s">
        <v>105</v>
      </c>
      <c r="T60" s="175" t="s">
        <v>106</v>
      </c>
      <c r="U60" s="160">
        <v>0</v>
      </c>
      <c r="V60" s="160">
        <f t="shared" si="13"/>
        <v>0</v>
      </c>
      <c r="W60" s="160"/>
      <c r="X60" s="160" t="s">
        <v>107</v>
      </c>
      <c r="Y60" s="160" t="s">
        <v>108</v>
      </c>
      <c r="Z60" s="153"/>
      <c r="AA60" s="153"/>
      <c r="AB60" s="153"/>
      <c r="AC60" s="153"/>
      <c r="AD60" s="153"/>
      <c r="AE60" s="153"/>
      <c r="AF60" s="153"/>
      <c r="AG60" s="153" t="s">
        <v>109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x14ac:dyDescent="0.25">
      <c r="A61" s="3"/>
      <c r="B61" s="4"/>
      <c r="C61" s="186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E61">
        <v>12</v>
      </c>
      <c r="AF61">
        <v>21</v>
      </c>
      <c r="AG61" t="s">
        <v>86</v>
      </c>
    </row>
    <row r="62" spans="1:60" x14ac:dyDescent="0.25">
      <c r="A62" s="156"/>
      <c r="B62" s="157" t="s">
        <v>29</v>
      </c>
      <c r="C62" s="187"/>
      <c r="D62" s="158"/>
      <c r="E62" s="159"/>
      <c r="F62" s="159"/>
      <c r="G62" s="168">
        <f>G8</f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E62">
        <f>SUMIF(L7:L60,AE61,G7:G60)</f>
        <v>0</v>
      </c>
      <c r="AF62">
        <f>SUMIF(L7:L60,AF61,G7:G60)</f>
        <v>0</v>
      </c>
      <c r="AG62" t="s">
        <v>215</v>
      </c>
    </row>
    <row r="63" spans="1:60" x14ac:dyDescent="0.25">
      <c r="C63" s="188"/>
      <c r="D63" s="10"/>
      <c r="AG63" t="s">
        <v>216</v>
      </c>
    </row>
    <row r="64" spans="1:60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6Vzy3piO5lxnLjnR8lJUB7I1snpSih+MjN3GzoixGvp1Qi9ZfnVVDNCjDBp+KuztjY0tJcnyVziIvDKaLeLJiQ==" saltValue="WTv08qhn/lUT5Flu/xPlcw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Pokyny pro vyplnění</vt:lpstr>
      <vt:lpstr>SO 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 Pol'!Názvy_tisku</vt:lpstr>
      <vt:lpstr>oadresa</vt:lpstr>
      <vt:lpstr>Stavba!Objednatel</vt:lpstr>
      <vt:lpstr>Stavba!Objekt</vt:lpstr>
      <vt:lpstr>'SO 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Černohorský</dc:creator>
  <cp:lastModifiedBy>Roman Petrucha</cp:lastModifiedBy>
  <cp:lastPrinted>2019-03-19T12:27:02Z</cp:lastPrinted>
  <dcterms:created xsi:type="dcterms:W3CDTF">2009-04-08T07:15:50Z</dcterms:created>
  <dcterms:modified xsi:type="dcterms:W3CDTF">2024-02-19T12:47:02Z</dcterms:modified>
</cp:coreProperties>
</file>